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<sst xmlns="http://schemas.openxmlformats.org/spreadsheetml/2006/main" count="85">
  <si>
    <t>附表</t>
  </si>
  <si>
    <t>北京市密云区东邵渠镇2026年1-6月份财政收支情况表</t>
  </si>
  <si>
    <t>单位：万元，％</t>
  </si>
  <si>
    <t>项        目</t>
  </si>
  <si>
    <t>预算调整数</t>
  </si>
  <si>
    <t>本年累计</t>
  </si>
  <si>
    <t>上年同期</t>
  </si>
  <si>
    <t>比上年同期</t>
  </si>
  <si>
    <t>完成
预算％</t>
  </si>
  <si>
    <t>一般预算收入结构％</t>
  </si>
  <si>
    <t>项       目</t>
  </si>
  <si>
    <t>± 额</t>
  </si>
  <si>
    <t>±％</t>
  </si>
  <si>
    <t>本年</t>
  </si>
  <si>
    <t>收  入  总  计</t>
  </si>
  <si>
    <t>支 出 总  计</t>
  </si>
  <si>
    <t>一般公共预算收入合计</t>
  </si>
  <si>
    <t>一般公共预算支出合计</t>
  </si>
  <si>
    <t>一、税收收入形成财政收入</t>
  </si>
  <si>
    <t xml:space="preserve">  一般公共服务支出</t>
  </si>
  <si>
    <t xml:space="preserve">   增值税</t>
  </si>
  <si>
    <t xml:space="preserve">  国防支出</t>
  </si>
  <si>
    <t xml:space="preserve">   企业所得税</t>
  </si>
  <si>
    <t xml:space="preserve">  公共安全支出</t>
  </si>
  <si>
    <t xml:space="preserve">   个人所得税</t>
  </si>
  <si>
    <t xml:space="preserve">  教育支出</t>
  </si>
  <si>
    <t xml:space="preserve">   城市维护建设税</t>
  </si>
  <si>
    <t xml:space="preserve">  科学技术支出</t>
  </si>
  <si>
    <t xml:space="preserve">   房产税</t>
  </si>
  <si>
    <t xml:space="preserve">  文化旅游体育与传媒支出</t>
  </si>
  <si>
    <t xml:space="preserve">   印花税</t>
  </si>
  <si>
    <t xml:space="preserve">  社会保障和就业支出</t>
  </si>
  <si>
    <t xml:space="preserve">   城镇土地使用税</t>
  </si>
  <si>
    <t xml:space="preserve">  卫生健康支出</t>
  </si>
  <si>
    <t xml:space="preserve">   土地增值税</t>
  </si>
  <si>
    <t xml:space="preserve">  节能环保支出</t>
  </si>
  <si>
    <t xml:space="preserve">   耕地占用税</t>
  </si>
  <si>
    <t xml:space="preserve">  城乡社区支出</t>
  </si>
  <si>
    <t xml:space="preserve">   环境保护税</t>
  </si>
  <si>
    <t xml:space="preserve">  农林水支出</t>
  </si>
  <si>
    <t xml:space="preserve">   其他税收收入</t>
  </si>
  <si>
    <t xml:space="preserve">  交通运输支出</t>
  </si>
  <si>
    <t>二、非税收入小计</t>
  </si>
  <si>
    <t xml:space="preserve">  资源勘探信息等支出</t>
  </si>
  <si>
    <t xml:space="preserve">   专项收入</t>
  </si>
  <si>
    <t xml:space="preserve">  商业服务业等支出</t>
  </si>
  <si>
    <t xml:space="preserve">      教育费附加收入</t>
  </si>
  <si>
    <t xml:space="preserve">  金融支出</t>
  </si>
  <si>
    <t xml:space="preserve">      残疾人就业保障金收入</t>
  </si>
  <si>
    <t xml:space="preserve">  援助其他地区支出</t>
  </si>
  <si>
    <t xml:space="preserve">      教育资金收入</t>
  </si>
  <si>
    <t xml:space="preserve">  自然资源海洋气象等支出</t>
  </si>
  <si>
    <t xml:space="preserve">      森林植被恢复费</t>
  </si>
  <si>
    <t xml:space="preserve">  住房保障支出</t>
  </si>
  <si>
    <t xml:space="preserve">      其他专项收入</t>
  </si>
  <si>
    <t xml:space="preserve">  粮油物资储备支出</t>
  </si>
  <si>
    <t xml:space="preserve">   行政事业性收费收入</t>
  </si>
  <si>
    <t xml:space="preserve">  灾害防治及应急管理支出</t>
  </si>
  <si>
    <t xml:space="preserve">   罚没收入</t>
  </si>
  <si>
    <t xml:space="preserve">  债务付息支出</t>
  </si>
  <si>
    <t xml:space="preserve">   国有资本经营收入</t>
  </si>
  <si>
    <t xml:space="preserve">  债务发行费用支出</t>
  </si>
  <si>
    <t xml:space="preserve">   国有资源(资产)有偿使用收入</t>
  </si>
  <si>
    <t xml:space="preserve">  其他支出</t>
  </si>
  <si>
    <t xml:space="preserve">   捐赠收入</t>
  </si>
  <si>
    <t xml:space="preserve">  预备费</t>
  </si>
  <si>
    <t xml:space="preserve">   政府住房基金收入</t>
  </si>
  <si>
    <t xml:space="preserve">   其他收入</t>
  </si>
  <si>
    <t>政府性基金预算收入合计</t>
  </si>
  <si>
    <t>政府性基金预算支出合计</t>
  </si>
  <si>
    <t xml:space="preserve">   农业土地开发资金收入</t>
  </si>
  <si>
    <t xml:space="preserve">   国有土地使用权出让收入</t>
  </si>
  <si>
    <t xml:space="preserve">   城市基础设施配套费收入</t>
  </si>
  <si>
    <t xml:space="preserve">   污水处理费收入</t>
  </si>
  <si>
    <t xml:space="preserve">  资源勘探工业信息等支出</t>
  </si>
  <si>
    <t xml:space="preserve">   其他政府性基金收入</t>
  </si>
  <si>
    <t xml:space="preserve">   专项债务对应项目专项收入</t>
  </si>
  <si>
    <t>国有资本经营预算收入合计</t>
  </si>
  <si>
    <t xml:space="preserve">   国有资本经营预算支出合计</t>
  </si>
  <si>
    <t xml:space="preserve">   利润收入</t>
  </si>
  <si>
    <t xml:space="preserve">   股利、股息收入</t>
  </si>
  <si>
    <t xml:space="preserve">  国有资本经营预算支出</t>
  </si>
  <si>
    <t xml:space="preserve">   其他国有资本经营预算收入</t>
  </si>
  <si>
    <t>债务收入合计</t>
  </si>
  <si>
    <t>财政专户管理的教育收费收入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</si>
</sst>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0.000_ "/>
    <numFmt numFmtId="180" formatCode="0.0_ "/>
    <numFmt numFmtId="181" formatCode="#,##0_ "/>
  </numFmts>
  <fonts count="37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sz val="26"/>
      <name val="方正小标宋简体"/>
      <charset val="134"/>
    </font>
    <font>
      <sz val="16"/>
      <name val="宋体"/>
      <charset val="134"/>
    </font>
    <font>
      <b/>
      <sz val="12"/>
      <name val="Times New Roman"/>
      <charset val="134"/>
    </font>
    <font>
      <b/>
      <sz val="12"/>
      <color indexed="10"/>
      <name val="宋体"/>
      <charset val="134"/>
    </font>
    <font>
      <b/>
      <sz val="9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b/>
      <sz val="12"/>
      <color indexed="10"/>
      <name val="Times New Roman"/>
      <charset val="134"/>
    </font>
    <font>
      <sz val="12"/>
      <color indexed="10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sz val="11"/>
      <color indexed="8"/>
      <name val="宋体"/>
      <charset val="0"/>
    </font>
    <font>
      <sz val="10"/>
      <name val="Arial"/>
      <charset val="134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1">
    <xf numFmtId="0" fontId="0" fillId="0" borderId="0">
      <alignment vertical="center"/>
    </xf>
    <xf numFmtId="0" fontId="24" fillId="0" borderId="0">
      <alignment vertical="center"/>
    </xf>
    <xf numFmtId="43" fontId="0" fillId="0" borderId="0" applyFon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0" borderId="7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8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5" fillId="0" borderId="10" applyNumberFormat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5" fillId="0" borderId="6" applyNumberFormat="0" applyAlignment="0" applyProtection="0">
      <alignment vertical="center"/>
    </xf>
    <xf numFmtId="0" fontId="33" fillId="0" borderId="8" applyNumberFormat="0" applyAlignment="0" applyProtection="0">
      <alignment vertical="center"/>
    </xf>
    <xf numFmtId="0" fontId="34" fillId="14" borderId="9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5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2" fillId="0" borderId="8" applyNumberFormat="0" applyAlignment="0" applyProtection="0">
      <alignment vertical="center"/>
    </xf>
    <xf numFmtId="0" fontId="27" fillId="0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9" fillId="14" borderId="5" applyNumberFormat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63">
    <xf numFmtId="0" fontId="0" fillId="0" borderId="0" xfId="0" applyFill="1">
      <alignment vertical="center"/>
    </xf>
    <xf numFmtId="0" fontId="1" fillId="0" borderId="0" xfId="13" applyFill="1" applyAlignment="1"/>
    <xf numFmtId="0" fontId="1" fillId="0" borderId="0" xfId="13" applyFill="1" applyAlignment="1" applyProtection="1">
      <protection locked="0"/>
    </xf>
    <xf numFmtId="0" fontId="2" fillId="0" borderId="0" xfId="13" applyFont="1" applyFill="1" applyBorder="1" applyAlignment="1"/>
    <xf numFmtId="0" fontId="3" fillId="0" borderId="0" xfId="13" applyFont="1" applyFill="1" applyAlignment="1">
      <alignment vertical="center"/>
    </xf>
    <xf numFmtId="0" fontId="4" fillId="0" borderId="0" xfId="13" applyFont="1" applyFill="1" applyAlignment="1">
      <alignment vertical="center"/>
    </xf>
    <xf numFmtId="0" fontId="5" fillId="0" borderId="0" xfId="13" applyFont="1" applyFill="1" applyAlignment="1">
      <alignment vertical="center"/>
    </xf>
    <xf numFmtId="0" fontId="2" fillId="0" borderId="0" xfId="13" applyFont="1" applyFill="1" applyAlignment="1">
      <alignment vertical="center"/>
    </xf>
    <xf numFmtId="0" fontId="6" fillId="0" borderId="0" xfId="13" applyFont="1" applyFill="1" applyAlignment="1">
      <alignment vertical="center"/>
    </xf>
    <xf numFmtId="0" fontId="7" fillId="0" borderId="0" xfId="13" applyFont="1" applyFill="1" applyAlignment="1"/>
    <xf numFmtId="0" fontId="1" fillId="0" borderId="0" xfId="0" applyFont="1" applyFill="1" applyAlignment="1"/>
    <xf numFmtId="1" fontId="1" fillId="0" borderId="0" xfId="13" applyNumberFormat="1" applyFill="1" applyAlignment="1"/>
    <xf numFmtId="1" fontId="1" fillId="2" borderId="0" xfId="13" applyNumberFormat="1" applyFill="1" applyAlignment="1"/>
    <xf numFmtId="0" fontId="1" fillId="0" borderId="0" xfId="13" applyFont="1" applyFill="1" applyAlignment="1"/>
    <xf numFmtId="177" fontId="1" fillId="2" borderId="0" xfId="13" applyNumberFormat="1" applyFont="1" applyFill="1" applyAlignment="1"/>
    <xf numFmtId="0" fontId="1" fillId="2" borderId="0" xfId="13" applyFont="1" applyFill="1" applyAlignment="1"/>
    <xf numFmtId="176" fontId="1" fillId="0" borderId="0" xfId="13" applyNumberFormat="1" applyFont="1" applyFill="1" applyAlignment="1"/>
    <xf numFmtId="10" fontId="1" fillId="0" borderId="0" xfId="13" applyNumberFormat="1" applyFill="1" applyAlignment="1"/>
    <xf numFmtId="1" fontId="8" fillId="0" borderId="0" xfId="13" applyNumberFormat="1" applyFont="1" applyFill="1" applyAlignment="1"/>
    <xf numFmtId="1" fontId="9" fillId="0" borderId="0" xfId="13" applyNumberFormat="1" applyFont="1" applyFill="1" applyAlignment="1" applyProtection="1">
      <alignment horizontal="center" vertical="center"/>
      <protection locked="0"/>
    </xf>
    <xf numFmtId="1" fontId="9" fillId="2" borderId="0" xfId="13" applyNumberFormat="1" applyFont="1" applyFill="1" applyAlignment="1" applyProtection="1">
      <alignment horizontal="center" vertical="center"/>
      <protection locked="0"/>
    </xf>
    <xf numFmtId="1" fontId="10" fillId="0" borderId="0" xfId="13" applyNumberFormat="1" applyFont="1" applyFill="1" applyBorder="1" applyAlignment="1">
      <alignment horizontal="left" vertical="center"/>
    </xf>
    <xf numFmtId="178" fontId="1" fillId="0" borderId="0" xfId="13" applyNumberFormat="1" applyFill="1" applyBorder="1" applyAlignment="1"/>
    <xf numFmtId="179" fontId="1" fillId="2" borderId="0" xfId="13" applyNumberFormat="1" applyFill="1" applyBorder="1" applyAlignment="1"/>
    <xf numFmtId="179" fontId="1" fillId="0" borderId="0" xfId="13" applyNumberFormat="1" applyFill="1" applyBorder="1" applyAlignment="1"/>
    <xf numFmtId="178" fontId="11" fillId="0" borderId="0" xfId="13" applyNumberFormat="1" applyFont="1" applyFill="1" applyBorder="1" applyAlignment="1">
      <alignment vertical="center"/>
    </xf>
    <xf numFmtId="180" fontId="11" fillId="0" borderId="0" xfId="13" applyNumberFormat="1" applyFont="1" applyFill="1" applyBorder="1" applyAlignment="1">
      <alignment vertical="center"/>
    </xf>
    <xf numFmtId="1" fontId="7" fillId="0" borderId="1" xfId="13" applyNumberFormat="1" applyFont="1" applyFill="1" applyBorder="1" applyAlignment="1">
      <alignment horizontal="center" vertical="center"/>
    </xf>
    <xf numFmtId="0" fontId="12" fillId="0" borderId="1" xfId="13" applyFont="1" applyFill="1" applyBorder="1" applyAlignment="1">
      <alignment horizontal="center" vertical="center" wrapText="1"/>
    </xf>
    <xf numFmtId="0" fontId="7" fillId="2" borderId="1" xfId="13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Continuous" vertical="center"/>
    </xf>
    <xf numFmtId="0" fontId="13" fillId="0" borderId="1" xfId="13" applyFont="1" applyFill="1" applyBorder="1" applyAlignment="1">
      <alignment horizontal="center" vertical="center" shrinkToFit="1"/>
    </xf>
    <xf numFmtId="0" fontId="7" fillId="0" borderId="1" xfId="13" applyFont="1" applyFill="1" applyBorder="1" applyAlignment="1">
      <alignment vertical="center"/>
    </xf>
    <xf numFmtId="0" fontId="11" fillId="0" borderId="1" xfId="13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76" fontId="11" fillId="0" borderId="1" xfId="13" applyNumberFormat="1" applyFont="1" applyFill="1" applyBorder="1" applyAlignment="1" applyProtection="1">
      <alignment vertical="center"/>
    </xf>
    <xf numFmtId="176" fontId="11" fillId="2" borderId="1" xfId="13" applyNumberFormat="1" applyFont="1" applyFill="1" applyBorder="1" applyAlignment="1" applyProtection="1">
      <alignment vertical="center"/>
    </xf>
    <xf numFmtId="180" fontId="11" fillId="0" borderId="1" xfId="13" applyNumberFormat="1" applyFont="1" applyFill="1" applyBorder="1" applyAlignment="1" applyProtection="1">
      <alignment vertical="center"/>
    </xf>
    <xf numFmtId="180" fontId="14" fillId="0" borderId="1" xfId="13" applyNumberFormat="1" applyFont="1" applyFill="1" applyBorder="1" applyAlignment="1" applyProtection="1">
      <alignment vertical="center"/>
    </xf>
    <xf numFmtId="1" fontId="7" fillId="0" borderId="1" xfId="1" applyNumberFormat="1" applyFont="1" applyFill="1" applyBorder="1" applyAlignment="1">
      <alignment vertical="center"/>
    </xf>
    <xf numFmtId="1" fontId="1" fillId="0" borderId="1" xfId="1" applyNumberFormat="1" applyFont="1" applyFill="1" applyBorder="1" applyAlignment="1">
      <alignment vertical="center"/>
    </xf>
    <xf numFmtId="176" fontId="14" fillId="0" borderId="1" xfId="13" applyNumberFormat="1" applyFont="1" applyFill="1" applyBorder="1" applyAlignment="1" applyProtection="1">
      <alignment vertical="center"/>
    </xf>
    <xf numFmtId="176" fontId="14" fillId="2" borderId="1" xfId="13" applyNumberFormat="1" applyFont="1" applyFill="1" applyBorder="1" applyAlignment="1" applyProtection="1">
      <alignment vertical="center"/>
    </xf>
    <xf numFmtId="181" fontId="14" fillId="0" borderId="1" xfId="13" applyNumberFormat="1" applyFont="1" applyFill="1" applyBorder="1" applyAlignment="1" applyProtection="1">
      <alignment vertical="center"/>
    </xf>
    <xf numFmtId="176" fontId="15" fillId="0" borderId="2" xfId="13" applyNumberFormat="1" applyFont="1" applyFill="1" applyBorder="1" applyAlignment="1">
      <alignment horizontal="right" vertical="top"/>
    </xf>
    <xf numFmtId="0" fontId="3" fillId="0" borderId="1" xfId="13" applyFont="1" applyFill="1" applyBorder="1" applyAlignment="1">
      <alignment horizontal="center" vertical="center" wrapText="1"/>
    </xf>
    <xf numFmtId="177" fontId="7" fillId="2" borderId="1" xfId="13" applyNumberFormat="1" applyFont="1" applyFill="1" applyBorder="1" applyAlignment="1">
      <alignment horizontal="center" vertical="center" wrapText="1"/>
    </xf>
    <xf numFmtId="176" fontId="7" fillId="0" borderId="1" xfId="13" applyNumberFormat="1" applyFont="1" applyFill="1" applyBorder="1" applyAlignment="1">
      <alignment horizontal="centerContinuous" vertical="center"/>
    </xf>
    <xf numFmtId="0" fontId="7" fillId="0" borderId="1" xfId="13" applyFont="1" applyFill="1" applyBorder="1" applyAlignment="1">
      <alignment horizontal="center" vertical="center" shrinkToFit="1"/>
    </xf>
    <xf numFmtId="176" fontId="11" fillId="0" borderId="1" xfId="13" applyNumberFormat="1" applyFont="1" applyFill="1" applyBorder="1" applyAlignment="1">
      <alignment horizontal="center" vertical="center"/>
    </xf>
    <xf numFmtId="176" fontId="16" fillId="0" borderId="1" xfId="13" applyNumberFormat="1" applyFont="1" applyFill="1" applyBorder="1" applyAlignment="1" applyProtection="1">
      <alignment vertical="center"/>
    </xf>
    <xf numFmtId="0" fontId="1" fillId="2" borderId="0" xfId="13" applyFill="1" applyAlignment="1"/>
    <xf numFmtId="10" fontId="1" fillId="0" borderId="0" xfId="13" applyNumberFormat="1" applyFill="1" applyAlignment="1" applyProtection="1">
      <protection locked="0"/>
    </xf>
    <xf numFmtId="10" fontId="2" fillId="0" borderId="0" xfId="13" applyNumberFormat="1" applyFont="1" applyFill="1" applyBorder="1" applyAlignment="1"/>
    <xf numFmtId="0" fontId="17" fillId="0" borderId="0" xfId="13" applyFont="1" applyFill="1" applyAlignment="1"/>
    <xf numFmtId="10" fontId="3" fillId="0" borderId="0" xfId="13" applyNumberFormat="1" applyFont="1" applyFill="1" applyAlignment="1">
      <alignment vertical="center"/>
    </xf>
    <xf numFmtId="10" fontId="4" fillId="0" borderId="0" xfId="13" applyNumberFormat="1" applyFont="1" applyFill="1" applyAlignment="1">
      <alignment vertical="center"/>
    </xf>
    <xf numFmtId="10" fontId="5" fillId="0" borderId="0" xfId="13" applyNumberFormat="1" applyFont="1" applyFill="1" applyAlignment="1">
      <alignment vertical="center"/>
    </xf>
    <xf numFmtId="10" fontId="2" fillId="0" borderId="0" xfId="13" applyNumberFormat="1" applyFont="1" applyFill="1" applyAlignment="1">
      <alignment vertical="center"/>
    </xf>
    <xf numFmtId="10" fontId="6" fillId="0" borderId="0" xfId="13" applyNumberFormat="1" applyFont="1" applyFill="1" applyAlignment="1">
      <alignment vertical="center"/>
    </xf>
    <xf numFmtId="10" fontId="7" fillId="0" borderId="0" xfId="13" applyNumberFormat="1" applyFont="1" applyFill="1" applyAlignment="1"/>
    <xf numFmtId="10" fontId="1" fillId="0" borderId="0" xfId="0" applyNumberFormat="1" applyFont="1" applyFill="1" applyAlignment="1"/>
  </cellXfs>
  <cellStyles count="51">
    <cellStyle name="常规" xfId="0" builtinId="0"/>
    <cellStyle name="常规_Sheet1" xfId="1"/>
    <cellStyle name="千位分隔" xfId="2" builtinId="3"/>
    <cellStyle name="20% - 强调文字颜色 6" xfId="3"/>
    <cellStyle name="强调文字颜色 2" xfId="4"/>
    <cellStyle name="链接单元格" xfId="5"/>
    <cellStyle name="货币" xfId="6" builtinId="4"/>
    <cellStyle name="强调文字颜色 4" xfId="7"/>
    <cellStyle name="千位分隔[0]" xfId="8" builtinId="6"/>
    <cellStyle name="百分比" xfId="9" builtinId="5"/>
    <cellStyle name="标题" xfId="10"/>
    <cellStyle name="货币[0]" xfId="11" builtinId="7"/>
    <cellStyle name="40% - 强调文字颜色 6" xfId="12"/>
    <cellStyle name="常规 2 10 2" xfId="13"/>
    <cellStyle name="强调文字颜色 6" xfId="14"/>
    <cellStyle name="40% - 强调文字颜色 5" xfId="15"/>
    <cellStyle name="强调文字颜色 1" xfId="16"/>
    <cellStyle name="20% - 强调文字颜色 5" xfId="17"/>
    <cellStyle name="强调文字颜色 5" xfId="18"/>
    <cellStyle name="40% - 强调文字颜色 4" xfId="19"/>
    <cellStyle name="60% - 强调文字颜色 1" xfId="20"/>
    <cellStyle name="标题 3" xfId="21"/>
    <cellStyle name="解释性文本" xfId="22"/>
    <cellStyle name="汇总" xfId="23"/>
    <cellStyle name="标题 2" xfId="24"/>
    <cellStyle name="输出" xfId="25"/>
    <cellStyle name="60% - 强调文字颜色 4" xfId="26"/>
    <cellStyle name="60% - 强调文字颜色 2" xfId="27"/>
    <cellStyle name="标题 4" xfId="28"/>
    <cellStyle name="警告文本" xfId="29"/>
    <cellStyle name="20% - 强调文字颜色 2" xfId="30"/>
    <cellStyle name="60% - 强调文字颜色 5" xfId="31"/>
    <cellStyle name="标题 1" xfId="32"/>
    <cellStyle name="超链接" xfId="33" builtinId="8"/>
    <cellStyle name="输入" xfId="34"/>
    <cellStyle name="20% - 强调文字颜色 3" xfId="35"/>
    <cellStyle name="20% - 强调文字颜色 4" xfId="36"/>
    <cellStyle name="计算" xfId="37"/>
    <cellStyle name="已访问的超链接" xfId="38" builtinId="9"/>
    <cellStyle name="差" xfId="39"/>
    <cellStyle name="40% - 强调文字颜色 3" xfId="40"/>
    <cellStyle name="60% - 强调文字颜色 6" xfId="41"/>
    <cellStyle name="检查单元格" xfId="42"/>
    <cellStyle name="60% - 强调文字颜色 3" xfId="43"/>
    <cellStyle name="注释" xfId="44"/>
    <cellStyle name="好" xfId="45"/>
    <cellStyle name="适中" xfId="46"/>
    <cellStyle name="20% - 强调文字颜色 1" xfId="47"/>
    <cellStyle name="40% - 强调文字颜色 1" xfId="48"/>
    <cellStyle name="40% - 强调文字颜色 2" xfId="49"/>
    <cellStyle name="强调文字颜色 3" xfId="50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4"/>
  <sheetViews>
    <sheetView tabSelected="1" workbookViewId="0">
      <selection activeCell="Q17" sqref="Q17"/>
    </sheetView>
  </sheetViews>
  <sheetFormatPr defaultColWidth="9" defaultRowHeight="14.25"/>
  <cols>
    <col min="1" max="1" width="35.25" style="11" customWidth="1"/>
    <col min="2" max="2" width="10.6333333333333" style="11" customWidth="1"/>
    <col min="3" max="3" width="12.8" style="12" customWidth="1"/>
    <col min="4" max="4" width="12.8" style="11" customWidth="1"/>
    <col min="5" max="5" width="10.1333333333333" style="1" customWidth="1"/>
    <col min="6" max="6" width="10.875" style="1" customWidth="1"/>
    <col min="7" max="7" width="10.75" style="1" customWidth="1"/>
    <col min="8" max="9" width="8.88333333333333" style="1" customWidth="1"/>
    <col min="10" max="10" width="32.6333333333333" style="1" customWidth="1"/>
    <col min="11" max="11" width="12.3833333333333" style="13" customWidth="1"/>
    <col min="12" max="12" width="12.8833333333333" style="14" customWidth="1"/>
    <col min="13" max="13" width="11.75" style="15" customWidth="1"/>
    <col min="14" max="14" width="10.1333333333333" style="16" customWidth="1"/>
    <col min="15" max="15" width="10.5" style="13" customWidth="1"/>
    <col min="16" max="16" width="8.13333333333333" style="13" customWidth="1"/>
    <col min="17" max="17" width="11.1333333333333" style="1"/>
    <col min="18" max="18" width="12.6333333333333" style="17"/>
    <col min="19" max="19" width="9" style="1"/>
    <col min="20" max="20" width="11.1333333333333" style="1"/>
    <col min="21" max="231" width="9" style="1"/>
    <col min="232" max="232" width="31.5" style="1" customWidth="1"/>
    <col min="233" max="233" width="9.63333333333333" style="1" customWidth="1"/>
    <col min="234" max="234" width="9.75" style="1" customWidth="1"/>
    <col min="235" max="235" width="9.63333333333333" style="1" customWidth="1"/>
    <col min="236" max="236" width="9.13333333333333" style="1" customWidth="1"/>
    <col min="237" max="237" width="9" style="1"/>
    <col min="238" max="238" width="7.75" style="1" customWidth="1"/>
    <col min="239" max="240" width="8.88333333333333" style="1" customWidth="1"/>
    <col min="241" max="241" width="27.25" style="1" customWidth="1"/>
    <col min="242" max="242" width="10.6333333333333" style="1" customWidth="1"/>
    <col min="243" max="245" width="10" style="1" customWidth="1"/>
    <col min="246" max="246" width="9.38333333333333" style="1" customWidth="1"/>
    <col min="247" max="247" width="8.13333333333333" style="1" customWidth="1"/>
    <col min="248" max="248" width="9" style="1"/>
    <col min="249" max="249" width="12.25" style="1" customWidth="1"/>
    <col min="250" max="16384" width="9" style="1"/>
  </cols>
  <sheetData>
    <row r="1" s="1" customFormat="1" ht="22.5" spans="1:18">
      <c r="A1" s="18" t="s">
        <v>0</v>
      </c>
      <c r="B1" s="11"/>
      <c r="C1" s="12"/>
      <c r="D1" s="11"/>
      <c r="K1" s="13"/>
      <c r="L1" s="14"/>
      <c r="M1" s="15"/>
      <c r="N1" s="16"/>
      <c r="O1" s="13"/>
      <c r="P1" s="13"/>
      <c r="R1" s="17"/>
    </row>
    <row r="2" s="2" customFormat="1" ht="27" customHeight="1" spans="1:18">
      <c r="A2" s="19" t="s">
        <v>1</v>
      </c>
      <c r="B2" s="19"/>
      <c r="C2" s="20"/>
      <c r="D2" s="19"/>
      <c r="E2" s="19"/>
      <c r="F2" s="19"/>
      <c r="G2" s="19"/>
      <c r="H2" s="19"/>
      <c r="I2" s="19"/>
      <c r="J2" s="19"/>
      <c r="K2" s="19"/>
      <c r="L2" s="20"/>
      <c r="M2" s="20"/>
      <c r="N2" s="19"/>
      <c r="O2" s="19"/>
      <c r="P2" s="19"/>
      <c r="R2" s="53"/>
    </row>
    <row r="3" s="1" customFormat="1" ht="15" customHeight="1" spans="1:18">
      <c r="A3" s="21"/>
      <c r="B3" s="22"/>
      <c r="C3" s="23"/>
      <c r="D3" s="24"/>
      <c r="E3" s="25"/>
      <c r="F3" s="25"/>
      <c r="G3" s="26"/>
      <c r="H3" s="26"/>
      <c r="I3" s="26"/>
      <c r="K3" s="13"/>
      <c r="L3" s="14"/>
      <c r="M3" s="15"/>
      <c r="N3" s="45" t="s">
        <v>2</v>
      </c>
      <c r="O3" s="45"/>
      <c r="P3" s="45"/>
      <c r="R3" s="17"/>
    </row>
    <row r="4" s="3" customFormat="1" ht="18.6" customHeight="1" spans="1:18">
      <c r="A4" s="27" t="s">
        <v>3</v>
      </c>
      <c r="B4" s="28" t="s">
        <v>4</v>
      </c>
      <c r="C4" s="29" t="s">
        <v>5</v>
      </c>
      <c r="D4" s="30" t="s">
        <v>6</v>
      </c>
      <c r="E4" s="31" t="s">
        <v>7</v>
      </c>
      <c r="F4" s="31"/>
      <c r="G4" s="30" t="s">
        <v>8</v>
      </c>
      <c r="H4" s="32" t="s">
        <v>9</v>
      </c>
      <c r="I4" s="32"/>
      <c r="J4" s="46" t="s">
        <v>10</v>
      </c>
      <c r="K4" s="28" t="s">
        <v>4</v>
      </c>
      <c r="L4" s="47" t="s">
        <v>5</v>
      </c>
      <c r="M4" s="29" t="s">
        <v>6</v>
      </c>
      <c r="N4" s="48" t="s">
        <v>7</v>
      </c>
      <c r="O4" s="31"/>
      <c r="P4" s="30" t="s">
        <v>8</v>
      </c>
      <c r="R4" s="5"/>
    </row>
    <row r="5" s="3" customFormat="1" ht="18.6" customHeight="1" spans="1:19">
      <c r="A5" s="33"/>
      <c r="B5" s="28"/>
      <c r="C5" s="29"/>
      <c r="D5" s="30"/>
      <c r="E5" s="34" t="s">
        <v>11</v>
      </c>
      <c r="F5" s="34" t="s">
        <v>12</v>
      </c>
      <c r="G5" s="30"/>
      <c r="H5" s="30" t="s">
        <v>13</v>
      </c>
      <c r="I5" s="49" t="s">
        <v>6</v>
      </c>
      <c r="J5" s="46"/>
      <c r="K5" s="30"/>
      <c r="L5" s="47"/>
      <c r="M5" s="29"/>
      <c r="N5" s="50" t="s">
        <v>11</v>
      </c>
      <c r="O5" s="34" t="s">
        <v>12</v>
      </c>
      <c r="P5" s="30"/>
      <c r="R5" s="54"/>
      <c r="S5" s="55"/>
    </row>
    <row r="6" s="4" customFormat="1" ht="18.6" customHeight="1" spans="1:18">
      <c r="A6" s="35" t="s">
        <v>14</v>
      </c>
      <c r="B6" s="36">
        <f>B34+B43+B47+B7</f>
        <v>0</v>
      </c>
      <c r="C6" s="37">
        <v>6361.866918</v>
      </c>
      <c r="D6" s="36">
        <f>D7+D34</f>
        <v>7146.71</v>
      </c>
      <c r="E6" s="36">
        <f t="shared" ref="E6:E40" si="0">C6-D6</f>
        <v>-784.843082</v>
      </c>
      <c r="F6" s="38">
        <f t="shared" ref="F6:F40" si="1">IF(D6&lt;&gt;0,E6/D6)*100</f>
        <v>-10.9818795221857</v>
      </c>
      <c r="G6" s="38">
        <f t="shared" ref="G6:G40" si="2">IF(B6&lt;&gt;0,C6/B6)*100</f>
        <v>0</v>
      </c>
      <c r="H6" s="39"/>
      <c r="I6" s="39"/>
      <c r="J6" s="35" t="s">
        <v>15</v>
      </c>
      <c r="K6" s="36"/>
      <c r="L6" s="37">
        <f>L7+L34</f>
        <v>6361.866918</v>
      </c>
      <c r="M6" s="37">
        <f>M7+M34</f>
        <v>7146.71624</v>
      </c>
      <c r="N6" s="36">
        <f t="shared" ref="N6:N31" si="3">L6-M6</f>
        <v>-784.849321999999</v>
      </c>
      <c r="O6" s="38">
        <f t="shared" ref="O6:O31" si="4">IF(M6&lt;&gt;0,N6/M6)*100</f>
        <v>-10.9819572464234</v>
      </c>
      <c r="P6" s="38">
        <v>44.73</v>
      </c>
      <c r="R6" s="56"/>
    </row>
    <row r="7" s="5" customFormat="1" ht="18.6" customHeight="1" spans="1:18">
      <c r="A7" s="35" t="s">
        <v>16</v>
      </c>
      <c r="B7" s="36">
        <f>B20+B8</f>
        <v>0</v>
      </c>
      <c r="C7" s="37">
        <v>5751.02</v>
      </c>
      <c r="D7" s="36">
        <v>7002.04</v>
      </c>
      <c r="E7" s="36">
        <f>C7-D7</f>
        <v>-1251.02</v>
      </c>
      <c r="F7" s="38">
        <f>IF(D7&lt;&gt;0,E7/D7)*100</f>
        <v>-17.8665074749644</v>
      </c>
      <c r="G7" s="38">
        <f>IF(B7&lt;&gt;0,C7/B7)*100</f>
        <v>0</v>
      </c>
      <c r="H7" s="38">
        <f>H20+H8</f>
        <v>51.6951775511127</v>
      </c>
      <c r="I7" s="38">
        <f>I20+I8</f>
        <v>41.3793694409058</v>
      </c>
      <c r="J7" s="35" t="s">
        <v>17</v>
      </c>
      <c r="K7" s="51"/>
      <c r="L7" s="37">
        <f>L8+L13+L14+L15+L16+L17+L18+L19+L25</f>
        <v>5751.02</v>
      </c>
      <c r="M7" s="37">
        <f>M8+M13+M14+M15+M17+M18+M19+M25</f>
        <v>7002.044005</v>
      </c>
      <c r="N7" s="36">
        <f>L7-M7</f>
        <v>-1251.024005</v>
      </c>
      <c r="O7" s="38">
        <f>IF(M7&lt;&gt;0,N7/M7)*100</f>
        <v>-17.8665544533378</v>
      </c>
      <c r="P7" s="38">
        <v>49.17</v>
      </c>
      <c r="R7" s="57"/>
    </row>
    <row r="8" s="5" customFormat="1" ht="18.6" customHeight="1" spans="1:18">
      <c r="A8" s="40" t="s">
        <v>18</v>
      </c>
      <c r="B8" s="36">
        <f>SUM(B9:B19)</f>
        <v>0</v>
      </c>
      <c r="C8" s="37">
        <f>C9+C10+C11+C13+C15+C18</f>
        <v>2638.12</v>
      </c>
      <c r="D8" s="36">
        <f>D9+D10+D11+D13+D15</f>
        <v>2677.4</v>
      </c>
      <c r="E8" s="36">
        <f>C8-D8</f>
        <v>-39.2800000000002</v>
      </c>
      <c r="F8" s="38">
        <f>IF(D8&lt;&gt;0,E8/D8)*100</f>
        <v>-1.46709494285502</v>
      </c>
      <c r="G8" s="38">
        <f>IF(B8&lt;&gt;0,C8/B8)*100</f>
        <v>0</v>
      </c>
      <c r="H8" s="38">
        <f>SUM(C8/C7*100)</f>
        <v>45.872210494834</v>
      </c>
      <c r="I8" s="38">
        <f>SUM(D8/D7*100)</f>
        <v>38.237427949569</v>
      </c>
      <c r="J8" s="41" t="s">
        <v>19</v>
      </c>
      <c r="K8" s="42"/>
      <c r="L8" s="43">
        <v>2219.52</v>
      </c>
      <c r="M8" s="43">
        <v>2301.455862</v>
      </c>
      <c r="N8" s="42">
        <f>L8-M8</f>
        <v>-81.9358619999998</v>
      </c>
      <c r="O8" s="39">
        <f>IF(M8&lt;&gt;0,N8/M8)*100</f>
        <v>-3.56017525049541</v>
      </c>
      <c r="P8" s="39">
        <v>54.62</v>
      </c>
      <c r="R8" s="57"/>
    </row>
    <row r="9" s="6" customFormat="1" ht="18.6" customHeight="1" spans="1:18">
      <c r="A9" s="41" t="s">
        <v>20</v>
      </c>
      <c r="B9" s="42"/>
      <c r="C9" s="43">
        <v>1404.45</v>
      </c>
      <c r="D9" s="43">
        <v>1090.27</v>
      </c>
      <c r="E9" s="42">
        <f>C9-D9</f>
        <v>314.18</v>
      </c>
      <c r="F9" s="39">
        <f>IF(D9&lt;&gt;0,E9/D9)*100</f>
        <v>28.8167151256111</v>
      </c>
      <c r="G9" s="39">
        <f>IF(B9&lt;&gt;0,C9/B9)*100</f>
        <v>0</v>
      </c>
      <c r="H9" s="44"/>
      <c r="I9" s="44"/>
      <c r="J9" s="41" t="s">
        <v>21</v>
      </c>
      <c r="K9" s="42"/>
      <c r="L9" s="43"/>
      <c r="M9" s="43"/>
      <c r="N9" s="42">
        <f>L9-M9</f>
        <v>0</v>
      </c>
      <c r="O9" s="39">
        <f>IF(M9&lt;&gt;0,N9/M9)*100</f>
        <v>0</v>
      </c>
      <c r="P9" s="39">
        <f t="shared" ref="P9:P12" si="5">IF(K9&lt;&gt;0,L9/K9)*100</f>
        <v>0</v>
      </c>
      <c r="R9" s="58"/>
    </row>
    <row r="10" s="7" customFormat="1" ht="18.6" customHeight="1" spans="1:18">
      <c r="A10" s="41" t="s">
        <v>22</v>
      </c>
      <c r="B10" s="42"/>
      <c r="C10" s="43">
        <v>1042.92</v>
      </c>
      <c r="D10" s="43">
        <v>1057.52</v>
      </c>
      <c r="E10" s="42">
        <f>C10-D10</f>
        <v>-14.5999999999999</v>
      </c>
      <c r="F10" s="39">
        <f>IF(D10&lt;&gt;0,E10/D10)*100</f>
        <v>-1.3805885467887</v>
      </c>
      <c r="G10" s="39">
        <f>IF(B10&lt;&gt;0,C10/B10)*100</f>
        <v>0</v>
      </c>
      <c r="H10" s="44"/>
      <c r="I10" s="44"/>
      <c r="J10" s="41" t="s">
        <v>23</v>
      </c>
      <c r="K10" s="42"/>
      <c r="L10" s="43"/>
      <c r="M10" s="43"/>
      <c r="N10" s="42">
        <f>L10-M10</f>
        <v>0</v>
      </c>
      <c r="O10" s="39">
        <f>IF(M10&lt;&gt;0,N10/M10)*100</f>
        <v>0</v>
      </c>
      <c r="P10" s="39">
        <f>IF(K10&lt;&gt;0,L10/K10)*100</f>
        <v>0</v>
      </c>
      <c r="R10" s="59"/>
    </row>
    <row r="11" s="7" customFormat="1" ht="18.6" customHeight="1" spans="1:16">
      <c r="A11" s="41" t="s">
        <v>24</v>
      </c>
      <c r="B11" s="42"/>
      <c r="C11" s="43">
        <v>39.15</v>
      </c>
      <c r="D11" s="43">
        <v>41.29</v>
      </c>
      <c r="E11" s="42">
        <f>C11-D11</f>
        <v>-2.14</v>
      </c>
      <c r="F11" s="39">
        <f>IF(D11&lt;&gt;0,E11/D11)*100</f>
        <v>-5.18285299103899</v>
      </c>
      <c r="G11" s="39">
        <f>IF(B11&lt;&gt;0,C11/B11)*100</f>
        <v>0</v>
      </c>
      <c r="H11" s="44"/>
      <c r="I11" s="44"/>
      <c r="J11" s="41" t="s">
        <v>25</v>
      </c>
      <c r="K11" s="42"/>
      <c r="L11" s="43"/>
      <c r="M11" s="43"/>
      <c r="N11" s="42">
        <f>L11-M11</f>
        <v>0</v>
      </c>
      <c r="O11" s="39">
        <f>IF(M11&lt;&gt;0,N11/M11)*100</f>
        <v>0</v>
      </c>
      <c r="P11" s="39">
        <f>IF(K11&lt;&gt;0,L11/K11)*100</f>
        <v>0</v>
      </c>
    </row>
    <row r="12" s="7" customFormat="1" ht="18.6" customHeight="1" spans="1:18">
      <c r="A12" s="41" t="s">
        <v>26</v>
      </c>
      <c r="B12" s="42"/>
      <c r="C12" s="43"/>
      <c r="D12" s="43"/>
      <c r="E12" s="42">
        <f>C12-D12</f>
        <v>0</v>
      </c>
      <c r="F12" s="39">
        <f>IF(D12&lt;&gt;0,E12/D12)*100</f>
        <v>0</v>
      </c>
      <c r="G12" s="39">
        <f>IF(B12&lt;&gt;0,C12/B12)*100</f>
        <v>0</v>
      </c>
      <c r="H12" s="44"/>
      <c r="I12" s="44"/>
      <c r="J12" s="41" t="s">
        <v>27</v>
      </c>
      <c r="K12" s="42"/>
      <c r="L12" s="43"/>
      <c r="M12" s="43"/>
      <c r="N12" s="42">
        <f>L12-M12</f>
        <v>0</v>
      </c>
      <c r="O12" s="39">
        <f>IF(M12&lt;&gt;0,N12/M12)*100</f>
        <v>0</v>
      </c>
      <c r="P12" s="39">
        <f>IF(K12&lt;&gt;0,L12/K12)*100</f>
        <v>0</v>
      </c>
      <c r="R12" s="59"/>
    </row>
    <row r="13" s="7" customFormat="1" ht="18.6" customHeight="1" spans="1:18">
      <c r="A13" s="41" t="s">
        <v>28</v>
      </c>
      <c r="B13" s="42"/>
      <c r="C13" s="43">
        <v>122.19</v>
      </c>
      <c r="D13" s="43">
        <v>427.67</v>
      </c>
      <c r="E13" s="42">
        <f>C13-D13</f>
        <v>-305.48</v>
      </c>
      <c r="F13" s="39">
        <f>IF(D13&lt;&gt;0,E13/D13)*100</f>
        <v>-71.4289054644937</v>
      </c>
      <c r="G13" s="39">
        <f>IF(B13&lt;&gt;0,C13/B13)*100</f>
        <v>0</v>
      </c>
      <c r="H13" s="44"/>
      <c r="I13" s="44"/>
      <c r="J13" s="41" t="s">
        <v>29</v>
      </c>
      <c r="K13" s="42"/>
      <c r="L13" s="43">
        <v>195.68</v>
      </c>
      <c r="M13" s="43">
        <v>130.880652</v>
      </c>
      <c r="N13" s="42">
        <f>L13-M13</f>
        <v>64.799348</v>
      </c>
      <c r="O13" s="39">
        <f>IF(M13&lt;&gt;0,N13/M13)*100</f>
        <v>49.5102576353302</v>
      </c>
      <c r="P13" s="39">
        <v>53.44</v>
      </c>
      <c r="R13" s="59"/>
    </row>
    <row r="14" s="8" customFormat="1" ht="18.6" customHeight="1" spans="1:18">
      <c r="A14" s="41" t="s">
        <v>30</v>
      </c>
      <c r="B14" s="42"/>
      <c r="C14" s="43"/>
      <c r="D14" s="43"/>
      <c r="E14" s="42">
        <f>C14-D14</f>
        <v>0</v>
      </c>
      <c r="F14" s="39">
        <f>IF(D14&lt;&gt;0,E14/D14)*100</f>
        <v>0</v>
      </c>
      <c r="G14" s="39">
        <f>IF(B14&lt;&gt;0,C14/B14)*100</f>
        <v>0</v>
      </c>
      <c r="H14" s="44"/>
      <c r="I14" s="44"/>
      <c r="J14" s="41" t="s">
        <v>31</v>
      </c>
      <c r="K14" s="42"/>
      <c r="L14" s="43">
        <v>250.36</v>
      </c>
      <c r="M14" s="43">
        <v>387.293521</v>
      </c>
      <c r="N14" s="42">
        <f>L14-M14</f>
        <v>-136.933521</v>
      </c>
      <c r="O14" s="39">
        <f>IF(M14&lt;&gt;0,N14/M14)*100</f>
        <v>-35.3565225275225</v>
      </c>
      <c r="P14" s="39">
        <v>56.29</v>
      </c>
      <c r="R14" s="60"/>
    </row>
    <row r="15" s="7" customFormat="1" ht="18.6" customHeight="1" spans="1:18">
      <c r="A15" s="41" t="s">
        <v>32</v>
      </c>
      <c r="B15" s="42"/>
      <c r="C15" s="43">
        <v>28.93</v>
      </c>
      <c r="D15" s="43">
        <v>60.65</v>
      </c>
      <c r="E15" s="42">
        <f>C15-D15</f>
        <v>-31.72</v>
      </c>
      <c r="F15" s="39">
        <f>IF(D15&lt;&gt;0,E15/D15)*100</f>
        <v>-52.3000824402308</v>
      </c>
      <c r="G15" s="39">
        <f>IF(B15&lt;&gt;0,C15/B15)*100</f>
        <v>0</v>
      </c>
      <c r="H15" s="44"/>
      <c r="I15" s="44"/>
      <c r="J15" s="41" t="s">
        <v>33</v>
      </c>
      <c r="K15" s="42"/>
      <c r="L15" s="43">
        <v>114.98</v>
      </c>
      <c r="M15" s="43">
        <v>187.509576</v>
      </c>
      <c r="N15" s="42">
        <f>L15-M15</f>
        <v>-72.529576</v>
      </c>
      <c r="O15" s="39">
        <f>IF(M15&lt;&gt;0,N15/M15)*100</f>
        <v>-38.6804650446226</v>
      </c>
      <c r="P15" s="39">
        <v>51.86</v>
      </c>
      <c r="R15" s="59"/>
    </row>
    <row r="16" s="7" customFormat="1" ht="18.6" customHeight="1" spans="1:18">
      <c r="A16" s="41" t="s">
        <v>34</v>
      </c>
      <c r="B16" s="42"/>
      <c r="C16" s="43"/>
      <c r="D16" s="43"/>
      <c r="E16" s="42">
        <f>C16-D16</f>
        <v>0</v>
      </c>
      <c r="F16" s="39">
        <f>IF(D16&lt;&gt;0,E16/D16)*100</f>
        <v>0</v>
      </c>
      <c r="G16" s="39">
        <f>IF(B16&lt;&gt;0,C16/B16)*100</f>
        <v>0</v>
      </c>
      <c r="H16" s="44"/>
      <c r="I16" s="44"/>
      <c r="J16" s="41" t="s">
        <v>35</v>
      </c>
      <c r="K16" s="42"/>
      <c r="L16" s="43">
        <v>5.31</v>
      </c>
      <c r="M16" s="43"/>
      <c r="N16" s="42">
        <f>L16-M16</f>
        <v>5.31</v>
      </c>
      <c r="O16" s="39">
        <f>IF(M16&lt;&gt;0,N16/M16)*100</f>
        <v>0</v>
      </c>
      <c r="P16" s="39">
        <v>100</v>
      </c>
      <c r="R16" s="59"/>
    </row>
    <row r="17" s="7" customFormat="1" ht="18.6" customHeight="1" spans="1:18">
      <c r="A17" s="41" t="s">
        <v>36</v>
      </c>
      <c r="B17" s="42"/>
      <c r="C17" s="43"/>
      <c r="D17" s="43"/>
      <c r="E17" s="42">
        <f>C17-D17</f>
        <v>0</v>
      </c>
      <c r="F17" s="39">
        <f>IF(D17&lt;&gt;0,E17/D17)*100</f>
        <v>0</v>
      </c>
      <c r="G17" s="39">
        <f>IF(B17&lt;&gt;0,C17/B17)*100</f>
        <v>0</v>
      </c>
      <c r="H17" s="44"/>
      <c r="I17" s="44"/>
      <c r="J17" s="41" t="s">
        <v>37</v>
      </c>
      <c r="K17" s="42"/>
      <c r="L17" s="43">
        <v>762.17</v>
      </c>
      <c r="M17" s="43">
        <v>503.743148</v>
      </c>
      <c r="N17" s="42">
        <f>L17-M17</f>
        <v>258.426852</v>
      </c>
      <c r="O17" s="39">
        <f>IF(M17&lt;&gt;0,N17/M17)*100</f>
        <v>51.3013135813412</v>
      </c>
      <c r="P17" s="39">
        <v>100</v>
      </c>
      <c r="R17" s="59"/>
    </row>
    <row r="18" s="7" customFormat="1" ht="18.6" customHeight="1" spans="1:18">
      <c r="A18" s="41" t="s">
        <v>38</v>
      </c>
      <c r="B18" s="42"/>
      <c r="C18" s="43">
        <v>0.48</v>
      </c>
      <c r="D18" s="43"/>
      <c r="E18" s="42">
        <f>C18-D18</f>
        <v>0.48</v>
      </c>
      <c r="F18" s="39">
        <f>IF(D18&lt;&gt;0,E18/D18)*100</f>
        <v>0</v>
      </c>
      <c r="G18" s="39">
        <f>IF(B18&lt;&gt;0,C18/B18)*100</f>
        <v>0</v>
      </c>
      <c r="H18" s="44"/>
      <c r="I18" s="44"/>
      <c r="J18" s="41" t="s">
        <v>39</v>
      </c>
      <c r="K18" s="42"/>
      <c r="L18" s="43">
        <v>2032.54</v>
      </c>
      <c r="M18" s="43">
        <v>3345.033746</v>
      </c>
      <c r="N18" s="42">
        <f>L18-M18</f>
        <v>-1312.493746</v>
      </c>
      <c r="O18" s="39">
        <f>IF(M18&lt;&gt;0,N18/M18)*100</f>
        <v>-39.2370853528603</v>
      </c>
      <c r="P18" s="39">
        <v>59.46</v>
      </c>
      <c r="R18" s="59"/>
    </row>
    <row r="19" s="7" customFormat="1" ht="18.6" customHeight="1" spans="1:18">
      <c r="A19" s="41" t="s">
        <v>40</v>
      </c>
      <c r="B19" s="42"/>
      <c r="C19" s="43"/>
      <c r="D19" s="43"/>
      <c r="E19" s="42">
        <f>C19-D19</f>
        <v>0</v>
      </c>
      <c r="F19" s="39">
        <f>IF(D19&lt;&gt;0,E19/D19)*100</f>
        <v>0</v>
      </c>
      <c r="G19" s="39">
        <f>IF(B19&lt;&gt;0,C19/B19)*100</f>
        <v>0</v>
      </c>
      <c r="H19" s="44"/>
      <c r="I19" s="44"/>
      <c r="J19" s="41" t="s">
        <v>41</v>
      </c>
      <c r="K19" s="42"/>
      <c r="L19" s="43">
        <v>3.93</v>
      </c>
      <c r="M19" s="43">
        <v>38.1275</v>
      </c>
      <c r="N19" s="42">
        <f>L19-M19</f>
        <v>-34.1975</v>
      </c>
      <c r="O19" s="39">
        <f>IF(M19&lt;&gt;0,N19/M19)*100</f>
        <v>-89.692479181693</v>
      </c>
      <c r="P19" s="39">
        <v>100</v>
      </c>
      <c r="R19" s="59"/>
    </row>
    <row r="20" s="7" customFormat="1" ht="18.6" customHeight="1" spans="1:18">
      <c r="A20" s="40" t="s">
        <v>42</v>
      </c>
      <c r="B20" s="36"/>
      <c r="C20" s="37">
        <v>334.88</v>
      </c>
      <c r="D20" s="36">
        <v>220</v>
      </c>
      <c r="E20" s="36">
        <f>C20-D20</f>
        <v>114.88</v>
      </c>
      <c r="F20" s="38">
        <f>IF(D20&lt;&gt;0,E20/D20)*100</f>
        <v>52.2181818181818</v>
      </c>
      <c r="G20" s="38">
        <f>IF(B20&lt;&gt;0,C20/B20)*100</f>
        <v>0</v>
      </c>
      <c r="H20" s="38">
        <f>SUM(C20/C7*100)</f>
        <v>5.82296705627871</v>
      </c>
      <c r="I20" s="38">
        <f>SUM(D20/D7*100)</f>
        <v>3.14194149133681</v>
      </c>
      <c r="J20" s="41" t="s">
        <v>43</v>
      </c>
      <c r="K20" s="42"/>
      <c r="L20" s="43"/>
      <c r="M20" s="43"/>
      <c r="N20" s="42">
        <f>L20-M20</f>
        <v>0</v>
      </c>
      <c r="O20" s="39">
        <f>IF(M20&lt;&gt;0,N20/M20)*100</f>
        <v>0</v>
      </c>
      <c r="P20" s="39">
        <f t="shared" ref="P20:P24" si="6">IF(K20&lt;&gt;0,L20/K20)*100</f>
        <v>0</v>
      </c>
      <c r="R20" s="59"/>
    </row>
    <row r="21" s="7" customFormat="1" ht="18.6" customHeight="1" spans="1:18">
      <c r="A21" s="41" t="s">
        <v>44</v>
      </c>
      <c r="B21" s="42"/>
      <c r="C21" s="43"/>
      <c r="D21" s="42"/>
      <c r="E21" s="42">
        <f>C21-D21</f>
        <v>0</v>
      </c>
      <c r="F21" s="39">
        <f>IF(D21&lt;&gt;0,E21/D21)*100</f>
        <v>0</v>
      </c>
      <c r="G21" s="39">
        <f>IF(B21&lt;&gt;0,C21/B21)*100</f>
        <v>0</v>
      </c>
      <c r="H21" s="39"/>
      <c r="I21" s="39"/>
      <c r="J21" s="41" t="s">
        <v>45</v>
      </c>
      <c r="K21" s="42"/>
      <c r="L21" s="43"/>
      <c r="M21" s="43"/>
      <c r="N21" s="42">
        <f>L21-M21</f>
        <v>0</v>
      </c>
      <c r="O21" s="39">
        <f>IF(M21&lt;&gt;0,N21/M21)*100</f>
        <v>0</v>
      </c>
      <c r="P21" s="39">
        <f>IF(K21&lt;&gt;0,L21/K21)*100</f>
        <v>0</v>
      </c>
      <c r="R21" s="59"/>
    </row>
    <row r="22" s="8" customFormat="1" ht="18.6" customHeight="1" spans="1:18">
      <c r="A22" s="41" t="s">
        <v>46</v>
      </c>
      <c r="B22" s="42"/>
      <c r="C22" s="43"/>
      <c r="D22" s="42"/>
      <c r="E22" s="42">
        <f>C22-D22</f>
        <v>0</v>
      </c>
      <c r="F22" s="39">
        <f>IF(D22&lt;&gt;0,E22/D22)*100</f>
        <v>0</v>
      </c>
      <c r="G22" s="39">
        <f>IF(B22&lt;&gt;0,C22/B22)*100</f>
        <v>0</v>
      </c>
      <c r="H22" s="38"/>
      <c r="I22" s="38"/>
      <c r="J22" s="41" t="s">
        <v>47</v>
      </c>
      <c r="K22" s="42"/>
      <c r="L22" s="43"/>
      <c r="M22" s="43"/>
      <c r="N22" s="42">
        <f>L22-M22</f>
        <v>0</v>
      </c>
      <c r="O22" s="39">
        <f>IF(M22&lt;&gt;0,N22/M22)*100</f>
        <v>0</v>
      </c>
      <c r="P22" s="39">
        <f>IF(K22&lt;&gt;0,L22/K22)*100</f>
        <v>0</v>
      </c>
      <c r="R22" s="60"/>
    </row>
    <row r="23" s="7" customFormat="1" ht="18.6" customHeight="1" spans="1:18">
      <c r="A23" s="41" t="s">
        <v>48</v>
      </c>
      <c r="B23" s="42"/>
      <c r="C23" s="43"/>
      <c r="D23" s="42"/>
      <c r="E23" s="42">
        <f>C23-D23</f>
        <v>0</v>
      </c>
      <c r="F23" s="39">
        <f>IF(D23&lt;&gt;0,E23/D23)*100</f>
        <v>0</v>
      </c>
      <c r="G23" s="39">
        <f>IF(B23&lt;&gt;0,C23/B23)*100</f>
        <v>0</v>
      </c>
      <c r="H23" s="38"/>
      <c r="I23" s="38"/>
      <c r="J23" s="41" t="s">
        <v>49</v>
      </c>
      <c r="K23" s="42"/>
      <c r="L23" s="43"/>
      <c r="M23" s="43"/>
      <c r="N23" s="42">
        <f>L23-M23</f>
        <v>0</v>
      </c>
      <c r="O23" s="39">
        <f>IF(M23&lt;&gt;0,N23/M23)*100</f>
        <v>0</v>
      </c>
      <c r="P23" s="39">
        <f>IF(K23&lt;&gt;0,L23/K23)*100</f>
        <v>0</v>
      </c>
      <c r="R23" s="59"/>
    </row>
    <row r="24" s="8" customFormat="1" ht="18.6" customHeight="1" spans="1:18">
      <c r="A24" s="41" t="s">
        <v>50</v>
      </c>
      <c r="B24" s="42"/>
      <c r="C24" s="43"/>
      <c r="D24" s="42"/>
      <c r="E24" s="42">
        <f>C24-D24</f>
        <v>0</v>
      </c>
      <c r="F24" s="39">
        <f>IF(D24&lt;&gt;0,E24/D24)*100</f>
        <v>0</v>
      </c>
      <c r="G24" s="39">
        <f>IF(B24&lt;&gt;0,C24/B24)*100</f>
        <v>0</v>
      </c>
      <c r="H24" s="38"/>
      <c r="I24" s="38"/>
      <c r="J24" s="41" t="s">
        <v>51</v>
      </c>
      <c r="K24" s="42"/>
      <c r="L24" s="43"/>
      <c r="M24" s="43"/>
      <c r="N24" s="42">
        <f>L24-M24</f>
        <v>0</v>
      </c>
      <c r="O24" s="39">
        <f>IF(M24&lt;&gt;0,N24/M24)*100</f>
        <v>0</v>
      </c>
      <c r="P24" s="39">
        <f>IF(K24&lt;&gt;0,L24/K24)*100</f>
        <v>0</v>
      </c>
      <c r="R24" s="60"/>
    </row>
    <row r="25" s="7" customFormat="1" ht="18.6" customHeight="1" spans="1:18">
      <c r="A25" s="41" t="s">
        <v>52</v>
      </c>
      <c r="B25" s="42"/>
      <c r="C25" s="43"/>
      <c r="D25" s="42"/>
      <c r="E25" s="42">
        <f>C25-D25</f>
        <v>0</v>
      </c>
      <c r="F25" s="39">
        <f>IF(D25&lt;&gt;0,E25/D25)*100</f>
        <v>0</v>
      </c>
      <c r="G25" s="39">
        <f>IF(B25&lt;&gt;0,C25/B25)*100</f>
        <v>0</v>
      </c>
      <c r="H25" s="38"/>
      <c r="I25" s="38"/>
      <c r="J25" s="41" t="s">
        <v>53</v>
      </c>
      <c r="K25" s="42"/>
      <c r="L25" s="43">
        <v>166.53</v>
      </c>
      <c r="M25" s="43">
        <v>108</v>
      </c>
      <c r="N25" s="42">
        <f>L25-M25</f>
        <v>58.53</v>
      </c>
      <c r="O25" s="39">
        <f>IF(M25&lt;&gt;0,N25/M25)*100</f>
        <v>54.1944444444444</v>
      </c>
      <c r="P25" s="39">
        <v>89.92</v>
      </c>
      <c r="R25" s="59"/>
    </row>
    <row r="26" s="7" customFormat="1" ht="18.6" customHeight="1" spans="1:18">
      <c r="A26" s="41" t="s">
        <v>54</v>
      </c>
      <c r="B26" s="42"/>
      <c r="C26" s="43"/>
      <c r="D26" s="42"/>
      <c r="E26" s="42">
        <f>C26-D26</f>
        <v>0</v>
      </c>
      <c r="F26" s="39">
        <f>IF(D26&lt;&gt;0,E26/D26)*100</f>
        <v>0</v>
      </c>
      <c r="G26" s="39">
        <f>IF(B26&lt;&gt;0,C26/B26)*100</f>
        <v>0</v>
      </c>
      <c r="H26" s="38"/>
      <c r="I26" s="38"/>
      <c r="J26" s="41" t="s">
        <v>55</v>
      </c>
      <c r="K26" s="42"/>
      <c r="L26" s="43"/>
      <c r="M26" s="43"/>
      <c r="N26" s="42">
        <f>L26-M26</f>
        <v>0</v>
      </c>
      <c r="O26" s="39">
        <f>IF(M26&lt;&gt;0,N26/M26)*100</f>
        <v>0</v>
      </c>
      <c r="P26" s="39">
        <f t="shared" ref="P26:P31" si="7">IF(K26&lt;&gt;0,L26/K26)*100</f>
        <v>0</v>
      </c>
      <c r="R26" s="59"/>
    </row>
    <row r="27" s="7" customFormat="1" ht="18.6" customHeight="1" spans="1:18">
      <c r="A27" s="41" t="s">
        <v>56</v>
      </c>
      <c r="B27" s="42"/>
      <c r="C27" s="43"/>
      <c r="D27" s="42"/>
      <c r="E27" s="42">
        <f>C27-D27</f>
        <v>0</v>
      </c>
      <c r="F27" s="39">
        <f>IF(D27&lt;&gt;0,E27/D27)*100</f>
        <v>0</v>
      </c>
      <c r="G27" s="39">
        <f>IF(B27&lt;&gt;0,C27/B27)*100</f>
        <v>0</v>
      </c>
      <c r="H27" s="38"/>
      <c r="I27" s="38"/>
      <c r="J27" s="41" t="s">
        <v>57</v>
      </c>
      <c r="K27" s="42"/>
      <c r="L27" s="43"/>
      <c r="M27" s="43"/>
      <c r="N27" s="42">
        <f>L27-M27</f>
        <v>0</v>
      </c>
      <c r="O27" s="39">
        <f>IF(M27&lt;&gt;0,N27/M27)*100</f>
        <v>0</v>
      </c>
      <c r="P27" s="39">
        <f>IF(K27&lt;&gt;0,L27/K27)*100</f>
        <v>0</v>
      </c>
      <c r="R27" s="59"/>
    </row>
    <row r="28" s="7" customFormat="1" ht="18.6" customHeight="1" spans="1:18">
      <c r="A28" s="41" t="s">
        <v>58</v>
      </c>
      <c r="B28" s="42"/>
      <c r="C28" s="43"/>
      <c r="D28" s="42"/>
      <c r="E28" s="42">
        <f>C28-D28</f>
        <v>0</v>
      </c>
      <c r="F28" s="39">
        <f>IF(D28&lt;&gt;0,E28/D28)*100</f>
        <v>0</v>
      </c>
      <c r="G28" s="39">
        <f>IF(B28&lt;&gt;0,C28/B28)*100</f>
        <v>0</v>
      </c>
      <c r="H28" s="38"/>
      <c r="I28" s="38"/>
      <c r="J28" s="41" t="s">
        <v>59</v>
      </c>
      <c r="K28" s="42"/>
      <c r="L28" s="43"/>
      <c r="M28" s="43"/>
      <c r="N28" s="42">
        <f>L28-M28</f>
        <v>0</v>
      </c>
      <c r="O28" s="39">
        <f>IF(M28&lt;&gt;0,N28/M28)*100</f>
        <v>0</v>
      </c>
      <c r="P28" s="39">
        <f>IF(K28&lt;&gt;0,L28/K28)*100</f>
        <v>0</v>
      </c>
      <c r="R28" s="59"/>
    </row>
    <row r="29" s="7" customFormat="1" ht="18.6" customHeight="1" spans="1:18">
      <c r="A29" s="41" t="s">
        <v>60</v>
      </c>
      <c r="B29" s="42"/>
      <c r="C29" s="43"/>
      <c r="D29" s="42"/>
      <c r="E29" s="42">
        <f>C29-D29</f>
        <v>0</v>
      </c>
      <c r="F29" s="39">
        <f>IF(D29&lt;&gt;0,E29/D29)*100</f>
        <v>0</v>
      </c>
      <c r="G29" s="39">
        <f>IF(B29&lt;&gt;0,C29/B29)*100</f>
        <v>0</v>
      </c>
      <c r="H29" s="38"/>
      <c r="I29" s="38"/>
      <c r="J29" s="41" t="s">
        <v>61</v>
      </c>
      <c r="K29" s="42"/>
      <c r="L29" s="43"/>
      <c r="M29" s="43"/>
      <c r="N29" s="42">
        <f>L29-M29</f>
        <v>0</v>
      </c>
      <c r="O29" s="39">
        <f>IF(M29&lt;&gt;0,N29/M29)*100</f>
        <v>0</v>
      </c>
      <c r="P29" s="39">
        <f>IF(K29&lt;&gt;0,L29/K29)*100</f>
        <v>0</v>
      </c>
      <c r="R29" s="59"/>
    </row>
    <row r="30" s="7" customFormat="1" ht="18.6" customHeight="1" spans="1:18">
      <c r="A30" s="41" t="s">
        <v>62</v>
      </c>
      <c r="B30" s="42"/>
      <c r="C30" s="43">
        <v>334.88</v>
      </c>
      <c r="D30" s="43">
        <v>220</v>
      </c>
      <c r="E30" s="42">
        <f>C30-D30</f>
        <v>114.88</v>
      </c>
      <c r="F30" s="39">
        <f>IF(D30&lt;&gt;0,E30/D30)*100</f>
        <v>52.2181818181818</v>
      </c>
      <c r="G30" s="39">
        <f>IF(B30&lt;&gt;0,C30/B30)*100</f>
        <v>0</v>
      </c>
      <c r="H30" s="38"/>
      <c r="I30" s="38"/>
      <c r="J30" s="41" t="s">
        <v>63</v>
      </c>
      <c r="K30" s="42"/>
      <c r="L30" s="43"/>
      <c r="M30" s="43"/>
      <c r="N30" s="42">
        <f>L30-M30</f>
        <v>0</v>
      </c>
      <c r="O30" s="39">
        <f>IF(M30&lt;&gt;0,N30/M30)*100</f>
        <v>0</v>
      </c>
      <c r="P30" s="39">
        <f>IF(K30&lt;&gt;0,L30/K30)*100</f>
        <v>0</v>
      </c>
      <c r="R30" s="59"/>
    </row>
    <row r="31" s="7" customFormat="1" ht="18.6" customHeight="1" spans="1:18">
      <c r="A31" s="41" t="s">
        <v>64</v>
      </c>
      <c r="B31" s="42"/>
      <c r="C31" s="43"/>
      <c r="D31" s="42"/>
      <c r="E31" s="42">
        <f>C31-D31</f>
        <v>0</v>
      </c>
      <c r="F31" s="39">
        <f>IF(D31&lt;&gt;0,E31/D31)*100</f>
        <v>0</v>
      </c>
      <c r="G31" s="39">
        <f>IF(B31&lt;&gt;0,C31/B31)*100</f>
        <v>0</v>
      </c>
      <c r="H31" s="38"/>
      <c r="I31" s="38"/>
      <c r="J31" s="41" t="s">
        <v>65</v>
      </c>
      <c r="K31" s="42"/>
      <c r="L31" s="43"/>
      <c r="M31" s="43"/>
      <c r="N31" s="42">
        <f>L31-M31</f>
        <v>0</v>
      </c>
      <c r="O31" s="39">
        <f>IF(M31&lt;&gt;0,N31/M31)*100</f>
        <v>0</v>
      </c>
      <c r="P31" s="39">
        <f>IF(K31&lt;&gt;0,L31/K31)*100</f>
        <v>0</v>
      </c>
      <c r="R31" s="59"/>
    </row>
    <row r="32" s="7" customFormat="1" ht="18.6" customHeight="1" spans="1:18">
      <c r="A32" s="41" t="s">
        <v>66</v>
      </c>
      <c r="B32" s="42"/>
      <c r="C32" s="43"/>
      <c r="D32" s="42"/>
      <c r="E32" s="42">
        <f>C32-D32</f>
        <v>0</v>
      </c>
      <c r="F32" s="39">
        <f>IF(D32&lt;&gt;0,E32/D32)*100</f>
        <v>0</v>
      </c>
      <c r="G32" s="39">
        <f>IF(B32&lt;&gt;0,C32/B32)*100</f>
        <v>0</v>
      </c>
      <c r="H32" s="39"/>
      <c r="I32" s="39"/>
      <c r="J32" s="41"/>
      <c r="K32" s="42"/>
      <c r="L32" s="43"/>
      <c r="M32" s="43"/>
      <c r="N32" s="42"/>
      <c r="O32" s="39"/>
      <c r="P32" s="39"/>
      <c r="R32" s="59"/>
    </row>
    <row r="33" s="7" customFormat="1" ht="18.6" customHeight="1" spans="1:18">
      <c r="A33" s="41" t="s">
        <v>67</v>
      </c>
      <c r="B33" s="42"/>
      <c r="C33" s="43"/>
      <c r="D33" s="42"/>
      <c r="E33" s="42">
        <f>C33-D33</f>
        <v>0</v>
      </c>
      <c r="F33" s="39">
        <f>IF(D33&lt;&gt;0,E33/D33)*100</f>
        <v>0</v>
      </c>
      <c r="G33" s="39">
        <f>IF(B33&lt;&gt;0,C33/B33)*100</f>
        <v>0</v>
      </c>
      <c r="H33" s="39"/>
      <c r="I33" s="39"/>
      <c r="J33" s="35"/>
      <c r="K33" s="36"/>
      <c r="L33" s="37"/>
      <c r="M33" s="37"/>
      <c r="N33" s="36"/>
      <c r="O33" s="38"/>
      <c r="P33" s="38"/>
      <c r="R33" s="59"/>
    </row>
    <row r="34" s="8" customFormat="1" ht="18.6" customHeight="1" spans="1:18">
      <c r="A34" s="35" t="s">
        <v>68</v>
      </c>
      <c r="B34" s="36">
        <f>SUM(B35:B40)</f>
        <v>0</v>
      </c>
      <c r="C34" s="37">
        <v>611</v>
      </c>
      <c r="D34" s="36">
        <v>144.67</v>
      </c>
      <c r="E34" s="36">
        <f>C34-D34</f>
        <v>466.33</v>
      </c>
      <c r="F34" s="38">
        <f>IF(D34&lt;&gt;0,E34/D34)*100</f>
        <v>322.340499066842</v>
      </c>
      <c r="G34" s="38">
        <f>IF(B34&lt;&gt;0,C34/B34)*100</f>
        <v>0</v>
      </c>
      <c r="H34" s="38"/>
      <c r="I34" s="38"/>
      <c r="J34" s="35" t="s">
        <v>69</v>
      </c>
      <c r="K34" s="36">
        <f t="shared" ref="K34:M34" si="8">SUM(K35:K42)</f>
        <v>0</v>
      </c>
      <c r="L34" s="37">
        <f>L36+L37+L38+L40</f>
        <v>610.846918</v>
      </c>
      <c r="M34" s="37">
        <f>SUM(M35:M42)</f>
        <v>144.672235</v>
      </c>
      <c r="N34" s="36">
        <f t="shared" ref="N34:N45" si="9">L34-M34</f>
        <v>466.174683</v>
      </c>
      <c r="O34" s="38">
        <f t="shared" ref="O34:O45" si="10">IF(M34&lt;&gt;0,N34/M34)*100</f>
        <v>322.228161471342</v>
      </c>
      <c r="P34" s="38">
        <v>57.56</v>
      </c>
      <c r="R34" s="60"/>
    </row>
    <row r="35" s="1" customFormat="1" ht="18.6" customHeight="1" spans="1:18">
      <c r="A35" s="41" t="s">
        <v>70</v>
      </c>
      <c r="B35" s="42"/>
      <c r="C35" s="43"/>
      <c r="D35" s="42"/>
      <c r="E35" s="42">
        <f>C35-D35</f>
        <v>0</v>
      </c>
      <c r="F35" s="39">
        <f>IF(D35&lt;&gt;0,E35/D35)*100</f>
        <v>0</v>
      </c>
      <c r="G35" s="39">
        <f>IF(B35&lt;&gt;0,C35/B35)*100</f>
        <v>0</v>
      </c>
      <c r="H35" s="39"/>
      <c r="I35" s="39"/>
      <c r="J35" s="41" t="s">
        <v>31</v>
      </c>
      <c r="K35" s="42"/>
      <c r="L35" s="43"/>
      <c r="M35" s="43"/>
      <c r="N35" s="42">
        <f>L35-M35</f>
        <v>0</v>
      </c>
      <c r="O35" s="39">
        <f>IF(M35&lt;&gt;0,N35/M35)*100</f>
        <v>0</v>
      </c>
      <c r="P35" s="39">
        <f>IF(K35&lt;&gt;0,L35/K35)*100</f>
        <v>0</v>
      </c>
      <c r="R35" s="17"/>
    </row>
    <row r="36" s="1" customFormat="1" ht="18.6" customHeight="1" spans="1:18">
      <c r="A36" s="41" t="s">
        <v>71</v>
      </c>
      <c r="B36" s="42"/>
      <c r="C36" s="43"/>
      <c r="D36" s="42"/>
      <c r="E36" s="42">
        <f>C36-D36</f>
        <v>0</v>
      </c>
      <c r="F36" s="39">
        <f>IF(D36&lt;&gt;0,E36/D36)*100</f>
        <v>0</v>
      </c>
      <c r="G36" s="39">
        <f>IF(B36&lt;&gt;0,C36/B36)*100</f>
        <v>0</v>
      </c>
      <c r="H36" s="39"/>
      <c r="I36" s="39"/>
      <c r="J36" s="41" t="s">
        <v>37</v>
      </c>
      <c r="K36" s="42"/>
      <c r="L36" s="43">
        <v>523.6587</v>
      </c>
      <c r="M36" s="43">
        <v>10</v>
      </c>
      <c r="N36" s="42">
        <f>L36-M36</f>
        <v>513.6587</v>
      </c>
      <c r="O36" s="39">
        <f>IF(M36&lt;&gt;0,N36/M36)*100</f>
        <v>5136.587</v>
      </c>
      <c r="P36" s="39">
        <v>91.39</v>
      </c>
      <c r="R36" s="17"/>
    </row>
    <row r="37" s="9" customFormat="1" ht="18.6" customHeight="1" spans="1:18">
      <c r="A37" s="41" t="s">
        <v>72</v>
      </c>
      <c r="B37" s="42"/>
      <c r="C37" s="43"/>
      <c r="D37" s="42"/>
      <c r="E37" s="42">
        <f>C37-D37</f>
        <v>0</v>
      </c>
      <c r="F37" s="39">
        <f>IF(D37&lt;&gt;0,E37/D37)*100</f>
        <v>0</v>
      </c>
      <c r="G37" s="39">
        <f>IF(B37&lt;&gt;0,C37/B37)*100</f>
        <v>0</v>
      </c>
      <c r="H37" s="39"/>
      <c r="I37" s="39"/>
      <c r="J37" s="41" t="s">
        <v>39</v>
      </c>
      <c r="K37" s="42"/>
      <c r="L37" s="43">
        <v>55.706218</v>
      </c>
      <c r="M37" s="43"/>
      <c r="N37" s="42"/>
      <c r="O37" s="39">
        <f>IF(M37&lt;&gt;0,N37/M37)*100</f>
        <v>0</v>
      </c>
      <c r="P37" s="39">
        <v>83.53</v>
      </c>
      <c r="R37" s="61"/>
    </row>
    <row r="38" s="1" customFormat="1" ht="18.6" customHeight="1" spans="1:18">
      <c r="A38" s="41" t="s">
        <v>73</v>
      </c>
      <c r="B38" s="42"/>
      <c r="C38" s="43"/>
      <c r="D38" s="42"/>
      <c r="E38" s="42">
        <f>C38-D38</f>
        <v>0</v>
      </c>
      <c r="F38" s="39">
        <f>IF(D38&lt;&gt;0,E38/D38)*100</f>
        <v>0</v>
      </c>
      <c r="G38" s="39">
        <f>IF(B38&lt;&gt;0,C38/B38)*100</f>
        <v>0</v>
      </c>
      <c r="H38" s="39"/>
      <c r="I38" s="39"/>
      <c r="J38" s="41" t="s">
        <v>74</v>
      </c>
      <c r="K38" s="42"/>
      <c r="L38" s="43">
        <v>19.89</v>
      </c>
      <c r="M38" s="43">
        <v>114.176235</v>
      </c>
      <c r="N38" s="42">
        <f t="shared" ref="N38:N45" si="11">L38-M38</f>
        <v>-94.286235</v>
      </c>
      <c r="O38" s="39">
        <f>IF(M38&lt;&gt;0,N38/M38)*100</f>
        <v>-82.5795622004877</v>
      </c>
      <c r="P38" s="39">
        <v>100</v>
      </c>
      <c r="R38" s="17"/>
    </row>
    <row r="39" s="1" customFormat="1" ht="18.6" customHeight="1" spans="1:18">
      <c r="A39" s="41" t="s">
        <v>75</v>
      </c>
      <c r="B39" s="42"/>
      <c r="C39" s="43"/>
      <c r="D39" s="42"/>
      <c r="E39" s="42">
        <f>C39-D39</f>
        <v>0</v>
      </c>
      <c r="F39" s="39">
        <f>IF(D39&lt;&gt;0,E39/D39)*100</f>
        <v>0</v>
      </c>
      <c r="G39" s="39">
        <f>IF(B39&lt;&gt;0,C39/B39)*100</f>
        <v>0</v>
      </c>
      <c r="H39" s="39"/>
      <c r="I39" s="39"/>
      <c r="J39" s="41" t="s">
        <v>57</v>
      </c>
      <c r="K39" s="42"/>
      <c r="L39" s="43"/>
      <c r="M39" s="43"/>
      <c r="N39" s="42">
        <f>L39-M39</f>
        <v>0</v>
      </c>
      <c r="O39" s="39">
        <f>IF(M39&lt;&gt;0,N39/M39)*100</f>
        <v>0</v>
      </c>
      <c r="P39" s="39">
        <f t="shared" ref="P39:P45" si="12">IF(K39&lt;&gt;0,L39/K39)*100</f>
        <v>0</v>
      </c>
      <c r="R39" s="17"/>
    </row>
    <row r="40" s="1" customFormat="1" ht="18.6" customHeight="1" spans="1:18">
      <c r="A40" s="41" t="s">
        <v>76</v>
      </c>
      <c r="B40" s="42"/>
      <c r="C40" s="43"/>
      <c r="D40" s="42"/>
      <c r="E40" s="42">
        <f>C40-D40</f>
        <v>0</v>
      </c>
      <c r="F40" s="39">
        <f>IF(D40&lt;&gt;0,E40/D40)*100</f>
        <v>0</v>
      </c>
      <c r="G40" s="39">
        <f>IF(B40&lt;&gt;0,C40/B40)*100</f>
        <v>0</v>
      </c>
      <c r="H40" s="39"/>
      <c r="I40" s="39"/>
      <c r="J40" s="41" t="s">
        <v>63</v>
      </c>
      <c r="K40" s="42"/>
      <c r="L40" s="43">
        <v>11.592</v>
      </c>
      <c r="M40" s="43">
        <v>20.496</v>
      </c>
      <c r="N40" s="42"/>
      <c r="O40" s="39">
        <f>IF(M40&lt;&gt;0,N40/M40)*100</f>
        <v>0</v>
      </c>
      <c r="P40" s="39">
        <v>100</v>
      </c>
      <c r="R40" s="17"/>
    </row>
    <row r="41" s="1" customFormat="1" ht="18.6" customHeight="1" spans="1:18">
      <c r="A41" s="41"/>
      <c r="B41" s="42"/>
      <c r="C41" s="43"/>
      <c r="D41" s="42"/>
      <c r="E41" s="42"/>
      <c r="F41" s="39"/>
      <c r="G41" s="39"/>
      <c r="H41" s="39"/>
      <c r="I41" s="39"/>
      <c r="J41" s="41" t="s">
        <v>59</v>
      </c>
      <c r="K41" s="42"/>
      <c r="L41" s="43"/>
      <c r="M41" s="43"/>
      <c r="N41" s="42">
        <f t="shared" ref="N41:N45" si="13">L41-M41</f>
        <v>0</v>
      </c>
      <c r="O41" s="39">
        <f>IF(M41&lt;&gt;0,N41/M41)*100</f>
        <v>0</v>
      </c>
      <c r="P41" s="39">
        <f t="shared" ref="P41:P45" si="14">IF(K41&lt;&gt;0,L41/K41)*100</f>
        <v>0</v>
      </c>
      <c r="R41" s="17"/>
    </row>
    <row r="42" s="1" customFormat="1" ht="18.6" customHeight="1" spans="1:18">
      <c r="A42" s="41"/>
      <c r="B42" s="42"/>
      <c r="C42" s="43"/>
      <c r="D42" s="42"/>
      <c r="E42" s="42"/>
      <c r="F42" s="39"/>
      <c r="G42" s="39"/>
      <c r="H42" s="39"/>
      <c r="I42" s="39"/>
      <c r="J42" s="41" t="s">
        <v>61</v>
      </c>
      <c r="K42" s="42"/>
      <c r="L42" s="43"/>
      <c r="M42" s="43"/>
      <c r="N42" s="42">
        <f>L42-M42</f>
        <v>0</v>
      </c>
      <c r="O42" s="39">
        <f>IF(M42&lt;&gt;0,N42/M42)*100</f>
        <v>0</v>
      </c>
      <c r="P42" s="39">
        <f>IF(K42&lt;&gt;0,L42/K42)*100</f>
        <v>0</v>
      </c>
      <c r="R42" s="17"/>
    </row>
    <row r="43" s="1" customFormat="1" ht="18.6" customHeight="1" spans="1:18">
      <c r="A43" s="35" t="s">
        <v>77</v>
      </c>
      <c r="B43" s="36">
        <f>SUM(B44:B46)</f>
        <v>0</v>
      </c>
      <c r="C43" s="37">
        <f>SUM(C44:C46)</f>
        <v>0</v>
      </c>
      <c r="D43" s="36">
        <f>SUM(D44:D46)</f>
        <v>0</v>
      </c>
      <c r="E43" s="36">
        <f t="shared" ref="E43:E45" si="15">C43-D43</f>
        <v>0</v>
      </c>
      <c r="F43" s="38">
        <f t="shared" ref="F43:F45" si="16">IF(D43&lt;&gt;0,E43/D43)*100</f>
        <v>0</v>
      </c>
      <c r="G43" s="38">
        <f t="shared" ref="G43:G45" si="17">IF(B43&lt;&gt;0,C43/B43)*100</f>
        <v>0</v>
      </c>
      <c r="H43" s="38"/>
      <c r="I43" s="38"/>
      <c r="J43" s="35" t="s">
        <v>78</v>
      </c>
      <c r="K43" s="36">
        <f t="shared" ref="K43:M43" si="18">SUM(K44:K45)</f>
        <v>0</v>
      </c>
      <c r="L43" s="37">
        <f>SUM(L44:L45)</f>
        <v>0</v>
      </c>
      <c r="M43" s="37">
        <f>SUM(M44:M45)</f>
        <v>0</v>
      </c>
      <c r="N43" s="36">
        <f>L43-M43</f>
        <v>0</v>
      </c>
      <c r="O43" s="38">
        <f>IF(M43&lt;&gt;0,N43/M43)*100</f>
        <v>0</v>
      </c>
      <c r="P43" s="38">
        <f>IF(K43&lt;&gt;0,L43/K43)*100</f>
        <v>0</v>
      </c>
      <c r="R43" s="17"/>
    </row>
    <row r="44" s="10" customFormat="1" ht="18.6" customHeight="1" spans="1:18">
      <c r="A44" s="41" t="s">
        <v>79</v>
      </c>
      <c r="B44" s="42"/>
      <c r="C44" s="43"/>
      <c r="D44" s="42"/>
      <c r="E44" s="42">
        <f>C44-D44</f>
        <v>0</v>
      </c>
      <c r="F44" s="39">
        <f>IF(D44&lt;&gt;0,E44/D44)*100</f>
        <v>0</v>
      </c>
      <c r="G44" s="39">
        <f>IF(B44&lt;&gt;0,C44/B44)*100</f>
        <v>0</v>
      </c>
      <c r="H44" s="39"/>
      <c r="I44" s="39"/>
      <c r="J44" s="41" t="s">
        <v>31</v>
      </c>
      <c r="K44" s="42"/>
      <c r="L44" s="43"/>
      <c r="M44" s="43"/>
      <c r="N44" s="42">
        <f>L44-M44</f>
        <v>0</v>
      </c>
      <c r="O44" s="39">
        <f>IF(M44&lt;&gt;0,N44/M44)*100</f>
        <v>0</v>
      </c>
      <c r="P44" s="39">
        <f>IF(K44&lt;&gt;0,L44/K44)*100</f>
        <v>0</v>
      </c>
      <c r="R44" s="62"/>
    </row>
    <row r="45" s="9" customFormat="1" ht="18.6" customHeight="1" spans="1:18">
      <c r="A45" s="41" t="s">
        <v>80</v>
      </c>
      <c r="B45" s="42"/>
      <c r="C45" s="43"/>
      <c r="D45" s="42"/>
      <c r="E45" s="42">
        <f>C45-D45</f>
        <v>0</v>
      </c>
      <c r="F45" s="39">
        <f>IF(D45&lt;&gt;0,E45/D45)*100</f>
        <v>0</v>
      </c>
      <c r="G45" s="39">
        <f>IF(B45&lt;&gt;0,C45/B45)*100</f>
        <v>0</v>
      </c>
      <c r="H45" s="39"/>
      <c r="I45" s="39"/>
      <c r="J45" s="41" t="s">
        <v>81</v>
      </c>
      <c r="K45" s="42"/>
      <c r="L45" s="43"/>
      <c r="M45" s="43"/>
      <c r="N45" s="42">
        <f>L45-M45</f>
        <v>0</v>
      </c>
      <c r="O45" s="39">
        <f>IF(M45&lt;&gt;0,N45/M45)*100</f>
        <v>0</v>
      </c>
      <c r="P45" s="39">
        <f>IF(K45&lt;&gt;0,L45/K45)*100</f>
        <v>0</v>
      </c>
      <c r="R45" s="61"/>
    </row>
    <row r="46" s="9" customFormat="1" ht="18.6" customHeight="1" spans="1:18">
      <c r="A46" s="41" t="s">
        <v>82</v>
      </c>
      <c r="B46" s="42"/>
      <c r="C46" s="43"/>
      <c r="D46" s="42"/>
      <c r="E46" s="42"/>
      <c r="F46" s="39"/>
      <c r="G46" s="39"/>
      <c r="H46" s="39"/>
      <c r="I46" s="39"/>
      <c r="J46" s="35"/>
      <c r="K46" s="36"/>
      <c r="L46" s="37"/>
      <c r="M46" s="37"/>
      <c r="N46" s="36"/>
      <c r="O46" s="38"/>
      <c r="P46" s="38"/>
      <c r="R46" s="61"/>
    </row>
    <row r="47" s="1" customFormat="1" ht="15.75" hidden="1" spans="1:18">
      <c r="A47" s="35" t="s">
        <v>83</v>
      </c>
      <c r="B47" s="36">
        <v>0</v>
      </c>
      <c r="C47" s="37">
        <v>0</v>
      </c>
      <c r="D47" s="36">
        <v>0</v>
      </c>
      <c r="E47" s="36">
        <f>C47-D47</f>
        <v>0</v>
      </c>
      <c r="F47" s="38">
        <f>IF(D47&lt;&gt;0,E47/D47)*100</f>
        <v>0</v>
      </c>
      <c r="G47" s="38">
        <f>IF(B47&lt;&gt;0,C47/B47)*100</f>
        <v>0</v>
      </c>
      <c r="H47" s="38"/>
      <c r="I47" s="38"/>
      <c r="L47" s="52"/>
      <c r="M47" s="52"/>
      <c r="R47" s="17"/>
    </row>
    <row r="48" s="1" customFormat="1" ht="15.75" hidden="1" spans="1:18">
      <c r="A48" s="35" t="s">
        <v>84</v>
      </c>
      <c r="B48" s="36">
        <v>0</v>
      </c>
      <c r="C48" s="37">
        <v>0</v>
      </c>
      <c r="D48" s="36">
        <v>0</v>
      </c>
      <c r="E48" s="36">
        <f>C48-D48</f>
        <v>0</v>
      </c>
      <c r="F48" s="38">
        <f>IF(D48&lt;&gt;0,E48/D48)*100</f>
        <v>0</v>
      </c>
      <c r="G48" s="38">
        <f>IF(B48&lt;&gt;0,C48/B48)*100</f>
        <v>0</v>
      </c>
      <c r="L48" s="52"/>
      <c r="M48" s="52"/>
      <c r="R48" s="17"/>
    </row>
    <row r="49" s="1" customFormat="1" spans="1:18">
      <c r="A49" s="11"/>
      <c r="B49" s="11"/>
      <c r="C49" s="12"/>
      <c r="D49" s="11"/>
      <c r="L49" s="52"/>
      <c r="M49" s="52"/>
      <c r="R49" s="17"/>
    </row>
    <row r="50" s="1" customFormat="1" spans="1:18">
      <c r="A50" s="11"/>
      <c r="B50" s="11"/>
      <c r="C50" s="12"/>
      <c r="D50" s="11"/>
      <c r="L50" s="52"/>
      <c r="M50" s="52"/>
      <c r="R50" s="17"/>
    </row>
    <row r="51" s="1" customFormat="1" spans="1:18">
      <c r="A51" s="11"/>
      <c r="B51" s="11"/>
      <c r="C51" s="12"/>
      <c r="D51" s="11"/>
      <c r="L51" s="52"/>
      <c r="M51" s="52"/>
      <c r="R51" s="17"/>
    </row>
    <row r="52" s="1" customFormat="1" spans="1:18">
      <c r="A52" s="11"/>
      <c r="B52" s="11"/>
      <c r="C52" s="12"/>
      <c r="D52" s="11"/>
      <c r="L52" s="52"/>
      <c r="M52" s="52"/>
      <c r="R52" s="17"/>
    </row>
    <row r="53" s="1" customFormat="1" spans="1:18">
      <c r="A53" s="11"/>
      <c r="B53" s="11"/>
      <c r="C53" s="12"/>
      <c r="D53" s="11"/>
      <c r="L53" s="52"/>
      <c r="M53" s="52"/>
      <c r="R53" s="17"/>
    </row>
    <row r="54" s="1" customFormat="1" spans="1:18">
      <c r="A54" s="11"/>
      <c r="B54" s="11"/>
      <c r="C54" s="12"/>
      <c r="D54" s="11"/>
      <c r="L54" s="52"/>
      <c r="M54" s="52"/>
      <c r="R54" s="17"/>
    </row>
  </sheetData>
  <mergeCells count="13">
    <mergeCell ref="A2:P2"/>
    <mergeCell ref="N3:P3"/>
    <mergeCell ref="H4:I4"/>
    <mergeCell ref="A4:A5"/>
    <mergeCell ref="B4:B5"/>
    <mergeCell ref="C4:C5"/>
    <mergeCell ref="D4:D5"/>
    <mergeCell ref="G4:G5"/>
    <mergeCell ref="J4:J5"/>
    <mergeCell ref="K4:K5"/>
    <mergeCell ref="L4:L5"/>
    <mergeCell ref="M4:M5"/>
    <mergeCell ref="P4: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2026-07-15T01:48:00Z</dcterms:created>
  <dcterms:modified xsi:type="dcterms:W3CDTF">2026-09-07T02:55:44Z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