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600" windowHeight="9675" tabRatio="794" activeTab="4"/>
  </bookViews>
  <sheets>
    <sheet name="1.镇一般收" sheetId="1" r:id="rId1"/>
    <sheet name="2.镇一般支" sheetId="10" r:id="rId2"/>
    <sheet name="3.镇一般总" sheetId="4" r:id="rId3"/>
    <sheet name="4.区基金收 " sheetId="9" r:id="rId4"/>
    <sheet name="5.基金" sheetId="8" r:id="rId5"/>
  </sheets>
  <definedNames>
    <definedName name="_xlnm.Print_Area" localSheetId="2">'3.镇一般总'!#REF!</definedName>
    <definedName name="_xlnm.Print_Area" localSheetId="3">'4.区基金收 '!$A$1:$H$22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<sst xmlns="http://schemas.openxmlformats.org/spreadsheetml/2006/main" count="185" uniqueCount="148">
  <si>
    <t>表一</t>
  </si>
  <si>
    <t>北京市密云区西田各庄镇2025年一般公共预算收入执行情况表</t>
  </si>
  <si>
    <t>单位:万元</t>
  </si>
  <si>
    <t>项  目</t>
  </si>
  <si>
    <r>
      <rPr>
        <b/>
        <sz val="14"/>
        <rFont val="Times New Roman"/>
        <charset val="134"/>
      </rPr>
      <t>2025</t>
    </r>
    <r>
      <rPr>
        <b/>
        <sz val="14"/>
        <rFont val="宋体"/>
        <charset val="134"/>
      </rPr>
      <t>年</t>
    </r>
    <r>
      <rPr>
        <b/>
        <sz val="14"/>
        <rFont val="Times New Roman"/>
        <charset val="134"/>
      </rPr>
      <t xml:space="preserve">
</t>
    </r>
    <r>
      <rPr>
        <b/>
        <sz val="14"/>
        <rFont val="宋体"/>
        <charset val="134"/>
      </rPr>
      <t>预算数</t>
    </r>
  </si>
  <si>
    <r>
      <rPr>
        <b/>
        <sz val="14"/>
        <rFont val="Times New Roman"/>
        <charset val="134"/>
      </rPr>
      <t>2025</t>
    </r>
    <r>
      <rPr>
        <b/>
        <sz val="14"/>
        <rFont val="宋体"/>
        <charset val="134"/>
      </rPr>
      <t>年</t>
    </r>
    <r>
      <rPr>
        <b/>
        <sz val="14"/>
        <rFont val="Times New Roman"/>
        <charset val="134"/>
      </rPr>
      <t xml:space="preserve">
</t>
    </r>
    <r>
      <rPr>
        <b/>
        <sz val="14"/>
        <rFont val="宋体"/>
        <charset val="134"/>
      </rPr>
      <t>决算数</t>
    </r>
  </si>
  <si>
    <t>决算数
为预算数</t>
  </si>
  <si>
    <t>镇本级一般公共预算收入合计</t>
  </si>
  <si>
    <t xml:space="preserve"> 税收收入小计</t>
  </si>
  <si>
    <t xml:space="preserve">    增值税</t>
  </si>
  <si>
    <t xml:space="preserve">    企业所得税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</si>
  <si>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</si>
  <si>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</si>
  <si>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</si>
  <si>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</si>
  <si>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</si>
  <si>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</si>
  <si>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</si>
  <si>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车船税</t>
  </si>
  <si>
    <t xml:space="preserve">    耕地占用税</t>
  </si>
  <si>
    <t xml:space="preserve">    环境保护税</t>
  </si>
  <si>
    <t xml:space="preserve">    其他税收收入</t>
  </si>
  <si>
    <t xml:space="preserve"> 非税收入小计</t>
  </si>
  <si>
    <t xml:space="preserve">    专项收入</t>
  </si>
  <si>
    <t xml:space="preserve">       教育费附加收入</t>
  </si>
  <si>
    <t xml:space="preserve">       残疾人就业保障金收入</t>
  </si>
  <si>
    <t xml:space="preserve">       教育资金收入</t>
  </si>
  <si>
    <t xml:space="preserve">       森林植被恢复费</t>
  </si>
  <si>
    <t xml:space="preserve">       其他专项收入</t>
  </si>
  <si>
    <t xml:space="preserve">    行政事业性收费收入</t>
  </si>
  <si>
    <t xml:space="preserve">    罚没收入</t>
  </si>
  <si>
    <t xml:space="preserve">    国有资本经营收入</t>
  </si>
  <si>
    <t xml:space="preserve">    国有资源(资产)有偿使用收入</t>
  </si>
  <si>
    <t>表二</t>
  </si>
  <si>
    <t>北京市密云区西田各庄镇2025年一般公共预算支出执行情况表</t>
  </si>
  <si>
    <t>科目编码</t>
  </si>
  <si>
    <t>一般公共预算支出合计</t>
  </si>
  <si>
    <t>一般公共服务支出</t>
  </si>
  <si>
    <t>外交支出</t>
  </si>
  <si>
    <t>国防支出</t>
  </si>
  <si>
    <t>公共安全支出</t>
  </si>
  <si>
    <t>教育支出</t>
  </si>
  <si>
    <t>科学技术支出</t>
  </si>
  <si>
    <t>文化旅游体育与传媒支出</t>
  </si>
  <si>
    <t>社会保障和就业支出</t>
  </si>
  <si>
    <t>卫生健康支出</t>
  </si>
  <si>
    <t>节能环保支出</t>
  </si>
  <si>
    <t>城乡社区支出</t>
  </si>
  <si>
    <t>农林水支出</t>
  </si>
  <si>
    <t>交通运输支出</t>
  </si>
  <si>
    <t>资源勘探工业信息等支出</t>
  </si>
  <si>
    <t>商业服务业等支出</t>
  </si>
  <si>
    <t>金融支出</t>
  </si>
  <si>
    <t>援助其他地区支出</t>
  </si>
  <si>
    <t>自然资源海洋气象等支出</t>
  </si>
  <si>
    <t>住房保障支出</t>
  </si>
  <si>
    <t>粮油物资储备支出</t>
  </si>
  <si>
    <t>灾害防治及应急管理支出</t>
  </si>
  <si>
    <t>预备费</t>
  </si>
  <si>
    <t>其他支出</t>
  </si>
  <si>
    <t>表三</t>
  </si>
  <si>
    <t>北京市密云区西田各庄镇2025年镇本级一般公共预算收支决算情况总表</t>
  </si>
  <si>
    <t>单位：万元</t>
  </si>
  <si>
    <r>
      <rPr>
        <b/>
        <sz val="18"/>
        <rFont val="宋体"/>
        <charset val="0"/>
      </rPr>
      <t>收</t>
    </r>
    <r>
      <rPr>
        <b/>
        <sz val="18"/>
        <rFont val="Times New Roman"/>
        <charset val="0"/>
      </rPr>
      <t xml:space="preserve">  </t>
    </r>
    <r>
      <rPr>
        <b/>
        <sz val="18"/>
        <rFont val="宋体"/>
        <charset val="0"/>
      </rPr>
      <t>入</t>
    </r>
  </si>
  <si>
    <r>
      <rPr>
        <b/>
        <sz val="18"/>
        <rFont val="宋体"/>
        <charset val="0"/>
      </rPr>
      <t>支</t>
    </r>
    <r>
      <rPr>
        <b/>
        <sz val="18"/>
        <rFont val="Times New Roman"/>
        <charset val="0"/>
      </rPr>
      <t xml:space="preserve">  </t>
    </r>
    <r>
      <rPr>
        <b/>
        <sz val="18"/>
        <rFont val="宋体"/>
        <charset val="0"/>
      </rPr>
      <t>出</t>
    </r>
  </si>
  <si>
    <t>预算数</t>
  </si>
  <si>
    <t>调整预算数</t>
  </si>
  <si>
    <t>决算数</t>
  </si>
  <si>
    <t>决算数为
调整预算数</t>
  </si>
  <si>
    <r>
      <rPr>
        <b/>
        <sz val="14"/>
        <rFont val="宋体"/>
        <charset val="134"/>
      </rPr>
      <t>项</t>
    </r>
    <r>
      <rPr>
        <b/>
        <sz val="14"/>
        <rFont val="Times New Roman"/>
        <charset val="134"/>
      </rPr>
      <t xml:space="preserve">  </t>
    </r>
    <r>
      <rPr>
        <b/>
        <sz val="14"/>
        <rFont val="宋体"/>
        <charset val="134"/>
      </rPr>
      <t>目</t>
    </r>
  </si>
  <si>
    <r>
      <rPr>
        <b/>
        <sz val="14"/>
        <rFont val="宋体"/>
        <charset val="134"/>
      </rPr>
      <t>决算数为</t>
    </r>
    <r>
      <rPr>
        <b/>
        <sz val="14"/>
        <rFont val="Times New Roman"/>
        <charset val="134"/>
      </rPr>
      <t xml:space="preserve">
</t>
    </r>
    <r>
      <rPr>
        <b/>
        <sz val="14"/>
        <rFont val="宋体"/>
        <charset val="134"/>
      </rPr>
      <t>调整预算数</t>
    </r>
  </si>
  <si>
    <t>收入总计</t>
  </si>
  <si>
    <t>支出总计</t>
  </si>
  <si>
    <t>一般公共预算收入</t>
  </si>
  <si>
    <t>一般公共预算支出</t>
  </si>
  <si>
    <t>上级补助收入</t>
  </si>
  <si>
    <t>补助下级支出</t>
  </si>
  <si>
    <t xml:space="preserve">  返还性收入</t>
  </si>
  <si>
    <t xml:space="preserve">  返还性支出</t>
  </si>
  <si>
    <t xml:space="preserve">  一般性转移支付收入</t>
  </si>
  <si>
    <t xml:space="preserve">  一般性转移支付支出</t>
  </si>
  <si>
    <t xml:space="preserve">  专项转移支付收入</t>
  </si>
  <si>
    <t xml:space="preserve">  专项转移支付支出</t>
  </si>
  <si>
    <t>下级上解收入</t>
  </si>
  <si>
    <t>上解上级支出</t>
  </si>
  <si>
    <t xml:space="preserve">  体制上解收入</t>
  </si>
  <si>
    <t xml:space="preserve">  体制上解支出</t>
  </si>
  <si>
    <t xml:space="preserve">  专项上解收入</t>
  </si>
  <si>
    <t xml:space="preserve">  专项上解支出</t>
  </si>
  <si>
    <t xml:space="preserve">调入资金   </t>
  </si>
  <si>
    <t>调出资金</t>
  </si>
  <si>
    <t xml:space="preserve">  从政府性基金预算调入</t>
  </si>
  <si>
    <t xml:space="preserve">  从国有资本经营预算调入</t>
  </si>
  <si>
    <t xml:space="preserve">  从其他资金调入</t>
  </si>
  <si>
    <t>一般债务转贷收入</t>
  </si>
  <si>
    <t>债券还本支出</t>
  </si>
  <si>
    <t xml:space="preserve">  新增一般债务转贷收入</t>
  </si>
  <si>
    <t>债务转贷支出</t>
  </si>
  <si>
    <t xml:space="preserve">  置换一般债务转贷收入</t>
  </si>
  <si>
    <t>调入预算稳定调节基金</t>
  </si>
  <si>
    <t>补充预算稳定调节基金</t>
  </si>
  <si>
    <t>上年结余结转</t>
  </si>
  <si>
    <t>年终结余结转下年的支出</t>
  </si>
  <si>
    <t>表四</t>
  </si>
  <si>
    <t>北京市密云区西田各庄镇2025年镇本级政府性基金预算收入决算情况总表</t>
  </si>
  <si>
    <r>
      <rPr>
        <b/>
        <sz val="16"/>
        <rFont val="宋体"/>
        <charset val="134"/>
      </rPr>
      <t>项</t>
    </r>
    <r>
      <rPr>
        <b/>
        <sz val="16"/>
        <rFont val="Times New Roman"/>
        <charset val="134"/>
      </rPr>
      <t xml:space="preserve">  </t>
    </r>
    <r>
      <rPr>
        <b/>
        <sz val="16"/>
        <rFont val="宋体"/>
        <charset val="134"/>
      </rPr>
      <t>目</t>
    </r>
  </si>
  <si>
    <r>
      <rPr>
        <b/>
        <sz val="16"/>
        <rFont val="Times New Roman"/>
        <charset val="134"/>
      </rPr>
      <t>2024</t>
    </r>
    <r>
      <rPr>
        <b/>
        <sz val="16"/>
        <rFont val="宋体"/>
        <charset val="134"/>
      </rPr>
      <t>年</t>
    </r>
  </si>
  <si>
    <r>
      <rPr>
        <b/>
        <sz val="16"/>
        <rFont val="Times New Roman"/>
        <charset val="134"/>
      </rPr>
      <t>2021</t>
    </r>
    <r>
      <rPr>
        <b/>
        <sz val="16"/>
        <rFont val="宋体"/>
        <charset val="134"/>
      </rPr>
      <t>年</t>
    </r>
  </si>
  <si>
    <t>决算数为</t>
  </si>
  <si>
    <t>增减额</t>
  </si>
  <si>
    <t>增幅</t>
  </si>
  <si>
    <t>政府性基金预算收入</t>
  </si>
  <si>
    <t xml:space="preserve">  城乡社区类基金收入</t>
  </si>
  <si>
    <t xml:space="preserve">    农业土地开发资金收入</t>
  </si>
  <si>
    <t xml:space="preserve">    国有土地使用权出让收入</t>
  </si>
  <si>
    <t xml:space="preserve">    城市基础设施配套费收入</t>
  </si>
  <si>
    <t xml:space="preserve">    污水处理费收入</t>
  </si>
  <si>
    <t xml:space="preserve">  其他基金收入</t>
  </si>
  <si>
    <t xml:space="preserve">    彩票公益金收入</t>
  </si>
  <si>
    <t xml:space="preserve">    其他政府性基金收入</t>
  </si>
  <si>
    <t>专项债券对应项目专项收入</t>
  </si>
  <si>
    <t>调入资金</t>
  </si>
  <si>
    <t>专项债务转贷收入</t>
  </si>
  <si>
    <t>表五</t>
  </si>
  <si>
    <t>北京市密云区西田各庄镇2025年镇本级政府性基金预算支出决算情况总表</t>
  </si>
  <si>
    <r>
      <rPr>
        <b/>
        <sz val="16"/>
        <rFont val="Times New Roman"/>
        <charset val="134"/>
      </rPr>
      <t>2025</t>
    </r>
    <r>
      <rPr>
        <b/>
        <sz val="16"/>
        <rFont val="宋体"/>
        <charset val="134"/>
      </rPr>
      <t>年</t>
    </r>
  </si>
  <si>
    <t>政府性基金预算支出</t>
  </si>
  <si>
    <t xml:space="preserve">  节能环保支出</t>
  </si>
  <si>
    <t xml:space="preserve">    超长期特别国债安排的支出</t>
  </si>
  <si>
    <t xml:space="preserve">  城乡社区支出</t>
  </si>
  <si>
    <t xml:space="preserve">    农业土地开发资金安排的支出</t>
  </si>
  <si>
    <t xml:space="preserve">    国有土地使用权出让收入安排的支出</t>
  </si>
  <si>
    <t xml:space="preserve">    城市基础设施配套费安排的支出</t>
  </si>
  <si>
    <t xml:space="preserve">    污水处理费安排的支出</t>
  </si>
  <si>
    <t xml:space="preserve">    棚户区改造专项债券收入安排的支出</t>
  </si>
  <si>
    <t xml:space="preserve">    国有土地使用权出让收入对应专项债务收入安排的支出  </t>
  </si>
  <si>
    <t xml:space="preserve">  农林水支出</t>
  </si>
  <si>
    <t xml:space="preserve">    大中型水库移民后期扶持基金支出</t>
  </si>
  <si>
    <t xml:space="preserve">  资源勘探工业信息等支出</t>
  </si>
  <si>
    <t xml:space="preserve">  灾害防治及应急管理支出</t>
  </si>
  <si>
    <t xml:space="preserve">    用超长期特别国债收入安排的支出</t>
  </si>
  <si>
    <t xml:space="preserve">  其他支出</t>
  </si>
  <si>
    <t xml:space="preserve">    彩票公益金安排的支出</t>
  </si>
  <si>
    <t xml:space="preserve">    超长期特别国债安排的其他支出</t>
  </si>
  <si>
    <t xml:space="preserve">  债务付息支出</t>
  </si>
  <si>
    <t xml:space="preserve">  债务发行费用支出</t>
  </si>
  <si>
    <t>专项债务还本支出</t>
  </si>
  <si>
    <t>待偿债再融资专项债券结余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</si>
</sst>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  <numFmt numFmtId="178" formatCode="#,##0_ "/>
    <numFmt numFmtId="179" formatCode="0.0%"/>
    <numFmt numFmtId="180" formatCode="0_);[Red]\(0\)"/>
  </numFmts>
  <fonts count="5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Times New Roman"/>
      <charset val="0"/>
    </font>
    <font>
      <sz val="11"/>
      <name val="Times New Roman"/>
      <charset val="134"/>
    </font>
    <font>
      <sz val="14"/>
      <name val="宋体"/>
      <charset val="134"/>
    </font>
    <font>
      <sz val="14"/>
      <name val="Times New Roman"/>
      <charset val="134"/>
    </font>
    <font>
      <sz val="22"/>
      <name val="方正小标宋简体"/>
      <charset val="134"/>
    </font>
    <font>
      <sz val="13"/>
      <name val="宋体"/>
      <charset val="134"/>
    </font>
    <font>
      <b/>
      <sz val="16"/>
      <name val="宋体"/>
      <charset val="134"/>
    </font>
    <font>
      <b/>
      <sz val="16"/>
      <name val="Times New Roman"/>
      <charset val="134"/>
    </font>
    <font>
      <b/>
      <sz val="16"/>
      <name val="Times New Roman"/>
      <charset val="0"/>
    </font>
    <font>
      <sz val="15"/>
      <name val="宋体"/>
      <charset val="134"/>
      <scheme val="minor"/>
    </font>
    <font>
      <sz val="15"/>
      <name val="Times New Roman"/>
      <charset val="0"/>
    </font>
    <font>
      <sz val="15"/>
      <name val="Times New Roman"/>
      <charset val="134"/>
    </font>
    <font>
      <sz val="14"/>
      <name val="宋体"/>
      <charset val="134"/>
      <scheme val="minor"/>
    </font>
    <font>
      <sz val="12"/>
      <name val="Times New Roman"/>
      <charset val="134"/>
    </font>
    <font>
      <sz val="20"/>
      <name val="方正小标宋简体"/>
      <charset val="134"/>
    </font>
    <font>
      <sz val="12"/>
      <name val="宋体"/>
      <charset val="134"/>
    </font>
    <font>
      <b/>
      <sz val="14"/>
      <name val="Times New Roman"/>
      <charset val="0"/>
    </font>
    <font>
      <b/>
      <sz val="14"/>
      <name val="Times New Roman"/>
      <charset val="134"/>
    </font>
    <font>
      <sz val="16"/>
      <name val="宋体"/>
      <charset val="134"/>
      <scheme val="minor"/>
    </font>
    <font>
      <sz val="14"/>
      <name val="Times New Roman"/>
      <charset val="0"/>
    </font>
    <font>
      <sz val="15"/>
      <name val="宋体"/>
      <charset val="134"/>
    </font>
    <font>
      <sz val="24"/>
      <name val="方正小标宋简体"/>
      <charset val="134"/>
    </font>
    <font>
      <sz val="14"/>
      <name val="宋体"/>
      <charset val="0"/>
    </font>
    <font>
      <b/>
      <sz val="18"/>
      <name val="宋体"/>
      <charset val="0"/>
    </font>
    <font>
      <b/>
      <sz val="18"/>
      <name val="Times New Roman"/>
      <charset val="0"/>
    </font>
    <font>
      <b/>
      <sz val="14"/>
      <name val="宋体"/>
      <charset val="134"/>
    </font>
    <font>
      <b/>
      <sz val="14"/>
      <name val="宋体"/>
      <charset val="0"/>
      <scheme val="minor"/>
    </font>
    <font>
      <sz val="14"/>
      <name val="宋体"/>
      <charset val="0"/>
      <scheme val="minor"/>
    </font>
    <font>
      <sz val="16"/>
      <name val="方正小标宋简体"/>
      <charset val="134"/>
    </font>
    <font>
      <sz val="12"/>
      <name val="宋体"/>
      <charset val="134"/>
      <scheme val="minor"/>
    </font>
    <font>
      <b/>
      <sz val="12"/>
      <name val="宋体"/>
      <charset val="134"/>
    </font>
    <font>
      <b/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40" fillId="0" borderId="8" applyNumberFormat="0" applyFill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3" borderId="10" applyNumberFormat="0" applyAlignment="0" applyProtection="0">
      <alignment vertical="center"/>
    </xf>
    <xf numFmtId="0" fontId="43" fillId="4" borderId="11" applyNumberFormat="0" applyAlignment="0" applyProtection="0">
      <alignment vertical="center"/>
    </xf>
    <xf numFmtId="0" fontId="44" fillId="4" borderId="10" applyNumberFormat="0" applyAlignment="0" applyProtection="0">
      <alignment vertical="center"/>
    </xf>
    <xf numFmtId="0" fontId="45" fillId="5" borderId="12" applyNumberFormat="0" applyAlignment="0" applyProtection="0">
      <alignment vertical="center"/>
    </xf>
    <xf numFmtId="0" fontId="46" fillId="0" borderId="13" applyNumberFormat="0" applyFill="0" applyAlignment="0" applyProtection="0">
      <alignment vertical="center"/>
    </xf>
    <xf numFmtId="0" fontId="47" fillId="0" borderId="14" applyNumberFormat="0" applyFill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50" fillId="8" borderId="0" applyNumberFormat="0" applyBorder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2" fillId="18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2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2" fillId="30" borderId="0" applyNumberFormat="0" applyBorder="0" applyAlignment="0" applyProtection="0">
      <alignment vertical="center"/>
    </xf>
    <xf numFmtId="0" fontId="52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/>
    <xf numFmtId="0" fontId="17" fillId="0" borderId="0">
      <alignment vertical="center"/>
    </xf>
    <xf numFmtId="0" fontId="53" fillId="0" borderId="0"/>
    <xf numFmtId="0" fontId="17" fillId="0" borderId="0"/>
    <xf numFmtId="0" fontId="17" fillId="0" borderId="0"/>
  </cellStyleXfs>
  <cellXfs count="95">
    <xf numFmtId="0" fontId="0" fillId="0" borderId="0" xfId="0">
      <alignment vertical="center"/>
    </xf>
    <xf numFmtId="0" fontId="1" fillId="0" borderId="0" xfId="0" applyFont="1" applyFill="1">
      <alignment vertical="center"/>
    </xf>
    <xf numFmtId="176" fontId="2" fillId="0" borderId="0" xfId="0" applyNumberFormat="1" applyFont="1" applyFill="1" applyBorder="1" applyAlignment="1"/>
    <xf numFmtId="177" fontId="3" fillId="0" borderId="0" xfId="0" applyNumberFormat="1" applyFont="1" applyFill="1">
      <alignment vertical="center"/>
    </xf>
    <xf numFmtId="1" fontId="4" fillId="0" borderId="0" xfId="53" applyNumberFormat="1" applyFont="1" applyFill="1" applyAlignment="1">
      <alignment vertical="top"/>
    </xf>
    <xf numFmtId="1" fontId="5" fillId="0" borderId="0" xfId="53" applyNumberFormat="1" applyFont="1" applyFill="1" applyAlignment="1">
      <alignment vertical="center"/>
    </xf>
    <xf numFmtId="1" fontId="6" fillId="0" borderId="0" xfId="53" applyNumberFormat="1" applyFont="1" applyFill="1" applyAlignment="1" applyProtection="1">
      <alignment horizontal="center" vertical="center"/>
      <protection locked="0"/>
    </xf>
    <xf numFmtId="177" fontId="6" fillId="0" borderId="0" xfId="53" applyNumberFormat="1" applyFont="1" applyFill="1" applyAlignment="1" applyProtection="1">
      <alignment horizontal="center" vertical="center"/>
      <protection locked="0"/>
    </xf>
    <xf numFmtId="176" fontId="2" fillId="0" borderId="0" xfId="0" applyNumberFormat="1" applyFont="1" applyFill="1" applyBorder="1" applyAlignment="1">
      <alignment horizontal="right" vertical="center" wrapText="1"/>
    </xf>
    <xf numFmtId="176" fontId="7" fillId="0" borderId="0" xfId="53" applyNumberFormat="1" applyFont="1" applyFill="1" applyAlignment="1">
      <alignment horizontal="right" vertical="center"/>
    </xf>
    <xf numFmtId="0" fontId="8" fillId="0" borderId="1" xfId="53" applyFont="1" applyFill="1" applyBorder="1" applyAlignment="1">
      <alignment horizontal="center" vertical="center" wrapText="1"/>
    </xf>
    <xf numFmtId="0" fontId="9" fillId="0" borderId="2" xfId="53" applyFont="1" applyFill="1" applyBorder="1" applyAlignment="1">
      <alignment horizontal="center" wrapText="1"/>
    </xf>
    <xf numFmtId="0" fontId="8" fillId="0" borderId="2" xfId="53" applyFont="1" applyFill="1" applyBorder="1" applyAlignment="1">
      <alignment horizontal="center" vertical="center" wrapText="1"/>
    </xf>
    <xf numFmtId="0" fontId="9" fillId="0" borderId="1" xfId="53" applyFont="1" applyFill="1" applyBorder="1" applyAlignment="1">
      <alignment horizontal="center" vertical="center" wrapText="1"/>
    </xf>
    <xf numFmtId="0" fontId="8" fillId="0" borderId="3" xfId="53" applyFont="1" applyFill="1" applyBorder="1" applyAlignment="1">
      <alignment horizontal="center" vertical="top" wrapText="1"/>
    </xf>
    <xf numFmtId="0" fontId="8" fillId="0" borderId="3" xfId="53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8" fontId="10" fillId="0" borderId="1" xfId="53" applyNumberFormat="1" applyFont="1" applyFill="1" applyBorder="1" applyAlignment="1" applyProtection="1">
      <alignment horizontal="center" vertical="center"/>
    </xf>
    <xf numFmtId="179" fontId="9" fillId="0" borderId="1" xfId="0" applyNumberFormat="1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left" vertical="center" wrapText="1"/>
    </xf>
    <xf numFmtId="178" fontId="12" fillId="0" borderId="1" xfId="53" applyNumberFormat="1" applyFont="1" applyFill="1" applyBorder="1" applyAlignment="1" applyProtection="1">
      <alignment horizontal="center" vertical="center"/>
    </xf>
    <xf numFmtId="179" fontId="13" fillId="0" borderId="1" xfId="0" applyNumberFormat="1" applyFont="1" applyFill="1" applyBorder="1" applyAlignment="1">
      <alignment horizontal="center" vertical="center"/>
    </xf>
    <xf numFmtId="176" fontId="14" fillId="0" borderId="1" xfId="0" applyNumberFormat="1" applyFont="1" applyFill="1" applyBorder="1" applyAlignment="1">
      <alignment horizontal="left" vertical="center" wrapText="1"/>
    </xf>
    <xf numFmtId="176" fontId="2" fillId="0" borderId="0" xfId="0" applyNumberFormat="1" applyFont="1" applyFill="1" applyAlignment="1"/>
    <xf numFmtId="0" fontId="3" fillId="0" borderId="0" xfId="0" applyFont="1" applyFill="1">
      <alignment vertical="center"/>
    </xf>
    <xf numFmtId="1" fontId="7" fillId="0" borderId="0" xfId="53" applyNumberFormat="1" applyFont="1" applyFill="1" applyAlignment="1">
      <alignment vertical="top"/>
    </xf>
    <xf numFmtId="1" fontId="15" fillId="0" borderId="0" xfId="53" applyNumberFormat="1" applyFont="1" applyFill="1" applyAlignment="1">
      <alignment vertical="center"/>
    </xf>
    <xf numFmtId="1" fontId="16" fillId="0" borderId="0" xfId="53" applyNumberFormat="1" applyFont="1" applyFill="1" applyAlignment="1" applyProtection="1">
      <alignment horizontal="center" vertical="center"/>
      <protection locked="0"/>
    </xf>
    <xf numFmtId="177" fontId="16" fillId="0" borderId="0" xfId="53" applyNumberFormat="1" applyFont="1" applyFill="1" applyAlignment="1" applyProtection="1">
      <alignment horizontal="center" vertical="center"/>
      <protection locked="0"/>
    </xf>
    <xf numFmtId="176" fontId="2" fillId="0" borderId="0" xfId="0" applyNumberFormat="1" applyFont="1" applyFill="1" applyAlignment="1">
      <alignment horizontal="right" vertical="center" wrapText="1"/>
    </xf>
    <xf numFmtId="176" fontId="17" fillId="0" borderId="0" xfId="53" applyNumberFormat="1" applyFont="1" applyFill="1" applyAlignment="1">
      <alignment horizontal="right" vertical="center"/>
    </xf>
    <xf numFmtId="0" fontId="8" fillId="0" borderId="2" xfId="53" applyFont="1" applyFill="1" applyBorder="1" applyAlignment="1">
      <alignment horizontal="center" wrapText="1"/>
    </xf>
    <xf numFmtId="178" fontId="18" fillId="0" borderId="1" xfId="53" applyNumberFormat="1" applyFont="1" applyFill="1" applyBorder="1" applyAlignment="1" applyProtection="1">
      <alignment horizontal="center" vertical="center"/>
    </xf>
    <xf numFmtId="179" fontId="18" fillId="0" borderId="1" xfId="53" applyNumberFormat="1" applyFont="1" applyFill="1" applyBorder="1" applyAlignment="1" applyProtection="1">
      <alignment horizontal="center" vertical="center"/>
    </xf>
    <xf numFmtId="179" fontId="19" fillId="0" borderId="1" xfId="0" applyNumberFormat="1" applyFont="1" applyFill="1" applyBorder="1" applyAlignment="1">
      <alignment horizontal="center" vertical="center"/>
    </xf>
    <xf numFmtId="176" fontId="20" fillId="0" borderId="1" xfId="0" applyNumberFormat="1" applyFont="1" applyFill="1" applyBorder="1" applyAlignment="1">
      <alignment horizontal="left" vertical="center" wrapText="1"/>
    </xf>
    <xf numFmtId="178" fontId="21" fillId="0" borderId="1" xfId="53" applyNumberFormat="1" applyFont="1" applyFill="1" applyBorder="1" applyAlignment="1" applyProtection="1">
      <alignment horizontal="center" vertical="center"/>
    </xf>
    <xf numFmtId="179" fontId="21" fillId="0" borderId="1" xfId="53" applyNumberFormat="1" applyFont="1" applyFill="1" applyBorder="1" applyAlignment="1" applyProtection="1">
      <alignment horizontal="center" vertical="center"/>
    </xf>
    <xf numFmtId="179" fontId="5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0" fontId="22" fillId="0" borderId="0" xfId="0" applyFont="1" applyFill="1" applyAlignment="1">
      <alignment vertical="top"/>
    </xf>
    <xf numFmtId="1" fontId="23" fillId="0" borderId="0" xfId="53" applyNumberFormat="1" applyFont="1" applyFill="1" applyAlignment="1" applyProtection="1">
      <alignment horizontal="center" vertical="center"/>
      <protection locked="0"/>
    </xf>
    <xf numFmtId="177" fontId="23" fillId="0" borderId="0" xfId="53" applyNumberFormat="1" applyFont="1" applyFill="1" applyAlignment="1" applyProtection="1">
      <alignment horizontal="center" vertical="center"/>
      <protection locked="0"/>
    </xf>
    <xf numFmtId="177" fontId="2" fillId="0" borderId="0" xfId="0" applyNumberFormat="1" applyFont="1" applyFill="1" applyBorder="1" applyAlignment="1">
      <alignment horizontal="right" vertical="center" wrapText="1"/>
    </xf>
    <xf numFmtId="176" fontId="24" fillId="0" borderId="0" xfId="0" applyNumberFormat="1" applyFont="1" applyFill="1" applyAlignment="1">
      <alignment horizontal="right" vertical="center" wrapText="1"/>
    </xf>
    <xf numFmtId="176" fontId="21" fillId="0" borderId="0" xfId="0" applyNumberFormat="1" applyFont="1" applyFill="1" applyAlignment="1">
      <alignment horizontal="right" vertical="center" wrapText="1"/>
    </xf>
    <xf numFmtId="177" fontId="21" fillId="0" borderId="0" xfId="0" applyNumberFormat="1" applyFont="1" applyFill="1" applyAlignment="1">
      <alignment horizontal="right" vertical="center" wrapText="1"/>
    </xf>
    <xf numFmtId="176" fontId="25" fillId="0" borderId="4" xfId="0" applyNumberFormat="1" applyFont="1" applyFill="1" applyBorder="1" applyAlignment="1">
      <alignment horizontal="center" vertical="center" wrapText="1"/>
    </xf>
    <xf numFmtId="176" fontId="26" fillId="0" borderId="5" xfId="0" applyNumberFormat="1" applyFont="1" applyFill="1" applyBorder="1" applyAlignment="1">
      <alignment horizontal="center" vertical="center" wrapText="1"/>
    </xf>
    <xf numFmtId="177" fontId="26" fillId="0" borderId="6" xfId="0" applyNumberFormat="1" applyFont="1" applyFill="1" applyBorder="1" applyAlignment="1">
      <alignment horizontal="center" vertical="center" wrapText="1"/>
    </xf>
    <xf numFmtId="176" fontId="25" fillId="0" borderId="1" xfId="0" applyNumberFormat="1" applyFont="1" applyFill="1" applyBorder="1" applyAlignment="1">
      <alignment horizontal="center" vertical="center" wrapText="1"/>
    </xf>
    <xf numFmtId="176" fontId="26" fillId="0" borderId="1" xfId="0" applyNumberFormat="1" applyFont="1" applyFill="1" applyBorder="1" applyAlignment="1">
      <alignment horizontal="center" vertical="center" wrapText="1"/>
    </xf>
    <xf numFmtId="177" fontId="26" fillId="0" borderId="1" xfId="0" applyNumberFormat="1" applyFont="1" applyFill="1" applyBorder="1" applyAlignment="1">
      <alignment horizontal="center" vertical="center" wrapText="1"/>
    </xf>
    <xf numFmtId="176" fontId="27" fillId="0" borderId="1" xfId="0" applyNumberFormat="1" applyFont="1" applyFill="1" applyBorder="1" applyAlignment="1">
      <alignment horizontal="center" vertical="center" wrapText="1"/>
    </xf>
    <xf numFmtId="177" fontId="27" fillId="0" borderId="1" xfId="0" applyNumberFormat="1" applyFont="1" applyFill="1" applyBorder="1" applyAlignment="1">
      <alignment horizontal="center" vertical="center" wrapText="1"/>
    </xf>
    <xf numFmtId="178" fontId="18" fillId="0" borderId="1" xfId="53" applyNumberFormat="1" applyFont="1" applyFill="1" applyBorder="1" applyAlignment="1">
      <alignment horizontal="center" vertical="center"/>
    </xf>
    <xf numFmtId="179" fontId="18" fillId="0" borderId="1" xfId="53" applyNumberFormat="1" applyFont="1" applyFill="1" applyBorder="1" applyAlignment="1">
      <alignment horizontal="center" vertical="center"/>
    </xf>
    <xf numFmtId="178" fontId="28" fillId="0" borderId="1" xfId="53" applyNumberFormat="1" applyFont="1" applyFill="1" applyBorder="1" applyAlignment="1">
      <alignment horizontal="center" vertical="center"/>
    </xf>
    <xf numFmtId="178" fontId="29" fillId="0" borderId="1" xfId="53" applyNumberFormat="1" applyFont="1" applyFill="1" applyBorder="1" applyAlignment="1">
      <alignment horizontal="center" vertical="center"/>
    </xf>
    <xf numFmtId="179" fontId="21" fillId="0" borderId="1" xfId="53" applyNumberFormat="1" applyFont="1" applyFill="1" applyBorder="1" applyAlignment="1">
      <alignment horizontal="center" vertical="center"/>
    </xf>
    <xf numFmtId="176" fontId="29" fillId="0" borderId="1" xfId="0" applyNumberFormat="1" applyFont="1" applyFill="1" applyBorder="1" applyAlignment="1">
      <alignment horizontal="left" vertical="center" wrapText="1"/>
    </xf>
    <xf numFmtId="176" fontId="29" fillId="0" borderId="1" xfId="53" applyNumberFormat="1" applyFont="1" applyFill="1" applyBorder="1" applyAlignment="1">
      <alignment horizontal="center" vertical="center"/>
    </xf>
    <xf numFmtId="178" fontId="21" fillId="0" borderId="1" xfId="53" applyNumberFormat="1" applyFont="1" applyFill="1" applyBorder="1" applyAlignment="1">
      <alignment horizontal="center" vertical="center"/>
    </xf>
    <xf numFmtId="176" fontId="14" fillId="0" borderId="1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7" fillId="0" borderId="0" xfId="53" applyFont="1" applyFill="1"/>
    <xf numFmtId="0" fontId="17" fillId="0" borderId="0" xfId="53" applyFont="1" applyFill="1" applyAlignment="1">
      <alignment horizontal="center" vertical="center"/>
    </xf>
    <xf numFmtId="180" fontId="17" fillId="0" borderId="0" xfId="53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4" fillId="0" borderId="0" xfId="53" applyFont="1" applyFill="1"/>
    <xf numFmtId="1" fontId="30" fillId="0" borderId="0" xfId="53" applyNumberFormat="1" applyFont="1" applyFill="1" applyAlignment="1" applyProtection="1">
      <alignment horizontal="center" vertical="center"/>
      <protection locked="0"/>
    </xf>
    <xf numFmtId="176" fontId="30" fillId="0" borderId="0" xfId="53" applyNumberFormat="1" applyFont="1" applyFill="1" applyAlignment="1" applyProtection="1">
      <alignment horizontal="center" vertical="center"/>
      <protection locked="0"/>
    </xf>
    <xf numFmtId="176" fontId="31" fillId="0" borderId="0" xfId="0" applyNumberFormat="1" applyFont="1" applyFill="1" applyAlignment="1">
      <alignment horizontal="center" vertical="center"/>
    </xf>
    <xf numFmtId="0" fontId="32" fillId="0" borderId="1" xfId="53" applyFont="1" applyFill="1" applyBorder="1" applyAlignment="1">
      <alignment horizontal="center" vertical="center" wrapText="1"/>
    </xf>
    <xf numFmtId="0" fontId="19" fillId="0" borderId="1" xfId="53" applyFont="1" applyFill="1" applyBorder="1" applyAlignment="1">
      <alignment horizontal="center" vertical="center" wrapText="1"/>
    </xf>
    <xf numFmtId="0" fontId="27" fillId="0" borderId="1" xfId="53" applyFont="1" applyFill="1" applyBorder="1" applyAlignment="1">
      <alignment horizontal="center" vertical="center" wrapText="1"/>
    </xf>
    <xf numFmtId="0" fontId="33" fillId="0" borderId="1" xfId="53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" fontId="27" fillId="0" borderId="1" xfId="53" applyNumberFormat="1" applyFont="1" applyFill="1" applyBorder="1" applyAlignment="1">
      <alignment horizontal="center" vertical="center"/>
    </xf>
    <xf numFmtId="178" fontId="28" fillId="0" borderId="1" xfId="53" applyNumberFormat="1" applyFont="1" applyFill="1" applyBorder="1" applyAlignment="1" applyProtection="1">
      <alignment horizontal="center" vertical="center"/>
    </xf>
    <xf numFmtId="179" fontId="28" fillId="0" borderId="1" xfId="53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4" fillId="0" borderId="1" xfId="52" applyFont="1" applyFill="1" applyBorder="1" applyAlignment="1" applyProtection="1">
      <alignment vertical="center"/>
      <protection locked="0"/>
    </xf>
    <xf numFmtId="178" fontId="29" fillId="0" borderId="1" xfId="53" applyNumberFormat="1" applyFont="1" applyFill="1" applyBorder="1" applyAlignment="1" applyProtection="1">
      <alignment horizontal="center" vertical="center"/>
    </xf>
    <xf numFmtId="1" fontId="17" fillId="0" borderId="0" xfId="53" applyNumberFormat="1" applyFont="1" applyFill="1"/>
    <xf numFmtId="1" fontId="17" fillId="0" borderId="0" xfId="53" applyNumberFormat="1" applyFont="1" applyFill="1" applyAlignment="1">
      <alignment horizontal="center" vertical="center"/>
    </xf>
    <xf numFmtId="0" fontId="1" fillId="0" borderId="0" xfId="0" applyFont="1">
      <alignment vertical="center"/>
    </xf>
    <xf numFmtId="1" fontId="8" fillId="0" borderId="0" xfId="53" applyNumberFormat="1" applyFont="1" applyFill="1" applyBorder="1" applyAlignment="1">
      <alignment horizontal="left" vertical="center"/>
    </xf>
    <xf numFmtId="176" fontId="32" fillId="0" borderId="0" xfId="53" applyNumberFormat="1" applyFont="1" applyFill="1" applyBorder="1" applyAlignment="1">
      <alignment horizontal="center" vertical="center"/>
    </xf>
    <xf numFmtId="178" fontId="31" fillId="0" borderId="0" xfId="0" applyNumberFormat="1" applyFont="1" applyFill="1" applyAlignment="1">
      <alignment horizontal="center" vertical="center"/>
    </xf>
    <xf numFmtId="1" fontId="4" fillId="0" borderId="1" xfId="52" applyNumberFormat="1" applyFont="1" applyFill="1" applyBorder="1" applyAlignment="1">
      <alignment vertical="center"/>
    </xf>
    <xf numFmtId="1" fontId="14" fillId="0" borderId="1" xfId="52" applyNumberFormat="1" applyFont="1" applyFill="1" applyBorder="1" applyAlignment="1">
      <alignment vertical="center" shrinkToFit="1"/>
    </xf>
    <xf numFmtId="1" fontId="14" fillId="0" borderId="1" xfId="52" applyNumberFormat="1" applyFont="1" applyFill="1" applyBorder="1" applyAlignment="1">
      <alignment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5年一般性转移支付指标总体情况_报久亮_2014.11.13" xfId="49"/>
    <cellStyle name="常规_2013年区县财力预计（分区县）_1.14" xfId="50"/>
    <cellStyle name="常规_yb3001" xfId="51"/>
    <cellStyle name="常规_Sheet1" xfId="52"/>
    <cellStyle name="常规 2" xfId="53"/>
    <cellStyle name="常规 2 10 2" xfId="54"/>
  </cellStyles>
  <tableStyles count="0" defaultTableStyle="TableStyleMedium2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D31"/>
  <sheetViews>
    <sheetView workbookViewId="0">
      <selection activeCell="D6" sqref="D6:D10"/>
    </sheetView>
  </sheetViews>
  <sheetFormatPr defaultColWidth="9" defaultRowHeight="14.25" outlineLevelCol="3"/>
  <cols>
    <col min="1" max="1" width="40.5" style="86" customWidth="1"/>
    <col min="2" max="3" width="15.8833333333333" style="87" customWidth="1"/>
    <col min="4" max="4" width="15.25" style="66" customWidth="1"/>
    <col min="5" max="16369" width="9" style="65"/>
    <col min="16370" max="16384" width="9" style="88"/>
  </cols>
  <sheetData>
    <row r="1" spans="1:4">
      <c r="A1" s="86" t="s">
        <v>0</v>
      </c>
    </row>
    <row r="2" s="65" customFormat="1" ht="33" customHeight="1" spans="1:4">
      <c r="A2" s="72" t="s">
        <v>1</v>
      </c>
      <c r="B2" s="72"/>
      <c r="C2" s="72"/>
      <c r="D2" s="72"/>
    </row>
    <row r="3" s="65" customFormat="1" ht="22" customHeight="1" spans="1:4">
      <c r="A3" s="89"/>
      <c r="B3" s="90"/>
      <c r="C3" s="90"/>
      <c r="D3" s="91" t="s">
        <v>2</v>
      </c>
    </row>
    <row r="4" s="65" customFormat="1" ht="22" customHeight="1" spans="1:4">
      <c r="A4" s="10" t="s">
        <v>3</v>
      </c>
      <c r="B4" s="76" t="s">
        <v>4</v>
      </c>
      <c r="C4" s="76" t="s">
        <v>5</v>
      </c>
      <c r="D4" s="77" t="s">
        <v>6</v>
      </c>
    </row>
    <row r="5" s="65" customFormat="1" ht="22" customHeight="1" spans="1:4">
      <c r="A5" s="10"/>
      <c r="B5" s="76"/>
      <c r="C5" s="76"/>
      <c r="D5" s="76"/>
    </row>
    <row r="6" s="66" customFormat="1" ht="24" customHeight="1" spans="1:4">
      <c r="A6" s="80" t="s">
        <v>7</v>
      </c>
      <c r="B6" s="58">
        <f>B7+B21</f>
        <v>5610</v>
      </c>
      <c r="C6" s="58">
        <f>C7+C21</f>
        <v>7808</v>
      </c>
      <c r="D6" s="82">
        <f>C6/B6</f>
        <v>1.39180035650624</v>
      </c>
    </row>
    <row r="7" s="65" customFormat="1" ht="24" customHeight="1" spans="1:4">
      <c r="A7" s="92" t="s">
        <v>8</v>
      </c>
      <c r="B7" s="59">
        <f>SUM(B8:B20)</f>
        <v>5610</v>
      </c>
      <c r="C7" s="59">
        <v>7788</v>
      </c>
      <c r="D7" s="82">
        <f>C7/B7</f>
        <v>1.38823529411765</v>
      </c>
    </row>
    <row r="8" s="65" customFormat="1" ht="24" customHeight="1" spans="1:4">
      <c r="A8" s="84" t="s">
        <v>9</v>
      </c>
      <c r="B8" s="59">
        <v>3000</v>
      </c>
      <c r="C8" s="59">
        <v>3059.83</v>
      </c>
      <c r="D8" s="82">
        <f>C8/B8</f>
        <v>1.01994333333333</v>
      </c>
    </row>
    <row r="9" s="65" customFormat="1" ht="24" customHeight="1" spans="1:4">
      <c r="A9" s="84" t="s">
        <v>10</v>
      </c>
      <c r="B9" s="59">
        <v>1400</v>
      </c>
      <c r="C9" s="59">
        <v>539.73</v>
      </c>
      <c r="D9" s="82">
        <f>C9/B9</f>
        <v>0.385521428571429</v>
      </c>
    </row>
    <row r="10" s="65" customFormat="1" ht="24" customHeight="1" spans="1:4">
      <c r="A10" s="84" t="s">
        <v>11</v>
      </c>
      <c r="B10" s="59">
        <v>160</v>
      </c>
      <c r="C10" s="59">
        <v>167.67</v>
      </c>
      <c r="D10" s="82">
        <f>C10/B10</f>
        <v>1.0479375</v>
      </c>
    </row>
    <row r="11" s="65" customFormat="1" ht="24" customHeight="1" spans="1:4">
      <c r="A11" s="84" t="s">
        <v>12</v>
      </c>
      <c r="B11" s="59"/>
      <c r="C11" s="59"/>
      <c r="D11" s="59"/>
    </row>
    <row r="12" s="65" customFormat="1" ht="24" customHeight="1" spans="1:4">
      <c r="A12" s="84" t="s">
        <v>13</v>
      </c>
      <c r="B12" s="59"/>
      <c r="C12" s="59"/>
      <c r="D12" s="59"/>
    </row>
    <row r="13" s="65" customFormat="1" ht="24" customHeight="1" spans="1:4">
      <c r="A13" s="84" t="s">
        <v>14</v>
      </c>
      <c r="B13" s="59">
        <v>980</v>
      </c>
      <c r="C13" s="59">
        <v>205.38</v>
      </c>
      <c r="D13" s="82">
        <v>205.38</v>
      </c>
    </row>
    <row r="14" s="65" customFormat="1" ht="24" customHeight="1" spans="1:4">
      <c r="A14" s="92" t="s">
        <v>15</v>
      </c>
      <c r="B14" s="59"/>
      <c r="C14" s="59"/>
      <c r="D14" s="82"/>
    </row>
    <row r="15" s="65" customFormat="1" ht="24" customHeight="1" spans="1:4">
      <c r="A15" s="92" t="s">
        <v>16</v>
      </c>
      <c r="B15" s="59">
        <v>55</v>
      </c>
      <c r="C15" s="59">
        <v>43.38</v>
      </c>
      <c r="D15" s="82">
        <v>43.38</v>
      </c>
    </row>
    <row r="16" s="65" customFormat="1" ht="24" customHeight="1" spans="1:4">
      <c r="A16" s="92" t="s">
        <v>17</v>
      </c>
      <c r="B16" s="59">
        <v>10</v>
      </c>
      <c r="C16" s="59">
        <v>3771.44</v>
      </c>
      <c r="D16" s="82">
        <v>3771.44</v>
      </c>
    </row>
    <row r="17" s="65" customFormat="1" ht="18.75" spans="1:4">
      <c r="A17" s="92" t="s">
        <v>18</v>
      </c>
      <c r="B17" s="59"/>
      <c r="C17" s="59"/>
      <c r="D17" s="59"/>
    </row>
    <row r="18" s="65" customFormat="1" ht="24" customHeight="1" spans="1:4">
      <c r="A18" s="84" t="s">
        <v>19</v>
      </c>
      <c r="B18" s="59"/>
      <c r="C18" s="59"/>
      <c r="D18" s="59"/>
    </row>
    <row r="19" s="65" customFormat="1" ht="24" customHeight="1" spans="1:4">
      <c r="A19" s="84" t="s">
        <v>20</v>
      </c>
      <c r="B19" s="59">
        <v>5</v>
      </c>
      <c r="C19" s="59">
        <v>1.23</v>
      </c>
      <c r="D19" s="82">
        <v>1.23</v>
      </c>
    </row>
    <row r="20" s="65" customFormat="1" ht="24" customHeight="1" spans="1:4">
      <c r="A20" s="92" t="s">
        <v>21</v>
      </c>
      <c r="B20" s="59"/>
      <c r="C20" s="59"/>
      <c r="D20" s="59"/>
    </row>
    <row r="21" s="65" customFormat="1" ht="24" customHeight="1" spans="1:4">
      <c r="A21" s="92" t="s">
        <v>22</v>
      </c>
      <c r="B21" s="59"/>
      <c r="C21" s="59">
        <v>20</v>
      </c>
      <c r="D21" s="59">
        <v>20</v>
      </c>
    </row>
    <row r="22" s="65" customFormat="1" ht="24" customHeight="1" spans="1:4">
      <c r="A22" s="92" t="s">
        <v>23</v>
      </c>
      <c r="B22" s="59"/>
      <c r="C22" s="59"/>
      <c r="D22" s="59"/>
    </row>
    <row r="23" s="65" customFormat="1" ht="24" customHeight="1" spans="1:4">
      <c r="A23" s="92" t="s">
        <v>24</v>
      </c>
      <c r="B23" s="59"/>
      <c r="C23" s="59"/>
      <c r="D23" s="59"/>
    </row>
    <row r="24" s="65" customFormat="1" ht="24" customHeight="1" spans="1:4">
      <c r="A24" s="92" t="s">
        <v>25</v>
      </c>
      <c r="B24" s="59"/>
      <c r="C24" s="59"/>
      <c r="D24" s="59"/>
    </row>
    <row r="25" s="65" customFormat="1" ht="24" customHeight="1" spans="1:4">
      <c r="A25" s="93" t="s">
        <v>26</v>
      </c>
      <c r="B25" s="59"/>
      <c r="C25" s="59"/>
      <c r="D25" s="59"/>
    </row>
    <row r="26" s="65" customFormat="1" ht="24" customHeight="1" spans="1:4">
      <c r="A26" s="93" t="s">
        <v>27</v>
      </c>
      <c r="B26" s="59"/>
      <c r="C26" s="59"/>
      <c r="D26" s="59"/>
    </row>
    <row r="27" s="65" customFormat="1" ht="24" customHeight="1" spans="1:4">
      <c r="A27" s="94" t="s">
        <v>28</v>
      </c>
      <c r="B27" s="59"/>
      <c r="C27" s="59"/>
      <c r="D27" s="59"/>
    </row>
    <row r="28" s="65" customFormat="1" ht="24" customHeight="1" spans="1:4">
      <c r="A28" s="94" t="s">
        <v>29</v>
      </c>
      <c r="B28" s="59"/>
      <c r="C28" s="59"/>
      <c r="D28" s="59"/>
    </row>
    <row r="29" s="65" customFormat="1" ht="18.75" spans="1:4">
      <c r="A29" s="94" t="s">
        <v>30</v>
      </c>
      <c r="B29" s="59"/>
      <c r="C29" s="59">
        <v>9</v>
      </c>
      <c r="D29" s="59">
        <v>9</v>
      </c>
    </row>
    <row r="30" s="65" customFormat="1" ht="18.75" spans="1:4">
      <c r="A30" s="94" t="s">
        <v>31</v>
      </c>
      <c r="B30" s="59"/>
      <c r="C30" s="59"/>
      <c r="D30" s="59"/>
    </row>
    <row r="31" s="65" customFormat="1" ht="24" customHeight="1" spans="1:4">
      <c r="A31" s="94" t="s">
        <v>32</v>
      </c>
      <c r="B31" s="59"/>
      <c r="C31" s="59">
        <v>11.24</v>
      </c>
      <c r="D31" s="59">
        <v>11.24</v>
      </c>
    </row>
  </sheetData>
  <mergeCells count="5">
    <mergeCell ref="A2:D2"/>
    <mergeCell ref="A4:A5"/>
    <mergeCell ref="B4:B5"/>
    <mergeCell ref="C4:C5"/>
    <mergeCell ref="D4:D5"/>
  </mergeCells>
  <printOptions horizontalCentered="1" verticalCentered="1"/>
  <pageMargins left="0.590277777777778" right="0.590277777777778" top="0.786805555555556" bottom="0.786805555555556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9"/>
  <sheetViews>
    <sheetView workbookViewId="0">
      <selection activeCell="I12" sqref="I12"/>
    </sheetView>
  </sheetViews>
  <sheetFormatPr defaultColWidth="9" defaultRowHeight="14.25"/>
  <cols>
    <col min="1" max="1" width="9" style="1"/>
    <col min="2" max="2" width="41.6333333333333" style="67" customWidth="1"/>
    <col min="3" max="3" width="17.25" style="68" customWidth="1"/>
    <col min="4" max="4" width="18.5" style="69" customWidth="1"/>
    <col min="5" max="5" width="17.5" style="70" customWidth="1"/>
    <col min="6" max="16371" width="9" style="65"/>
    <col min="16372" max="16384" width="9" style="1"/>
  </cols>
  <sheetData>
    <row r="1" s="65" customFormat="1" ht="18.75" spans="1:5 16372:16384">
      <c r="A1" s="71" t="s">
        <v>33</v>
      </c>
      <c r="B1" s="71"/>
      <c r="C1" s="68"/>
      <c r="D1" s="69"/>
      <c r="E1" s="70"/>
      <c r="XER1" s="1"/>
      <c r="XES1" s="1"/>
      <c r="XET1" s="1"/>
      <c r="XEU1" s="1"/>
      <c r="XEV1" s="1"/>
      <c r="XEW1" s="1"/>
      <c r="XEX1" s="1"/>
      <c r="XEY1" s="1"/>
      <c r="XEZ1" s="1"/>
      <c r="XFA1" s="1"/>
      <c r="XFB1" s="1"/>
      <c r="XFC1" s="1"/>
      <c r="XFD1" s="1"/>
    </row>
    <row r="2" s="65" customFormat="1" ht="20.25" spans="1:5 16372:16384">
      <c r="A2" s="72" t="s">
        <v>34</v>
      </c>
      <c r="B2" s="72"/>
      <c r="C2" s="72"/>
      <c r="D2" s="72"/>
      <c r="E2" s="73"/>
      <c r="XER2" s="1"/>
      <c r="XES2" s="1"/>
      <c r="XET2" s="1"/>
      <c r="XEU2" s="1"/>
      <c r="XEV2" s="1"/>
      <c r="XEW2" s="1"/>
      <c r="XEX2" s="1"/>
      <c r="XEY2" s="1"/>
      <c r="XEZ2" s="1"/>
      <c r="XFA2" s="1"/>
      <c r="XFB2" s="1"/>
      <c r="XFC2" s="1"/>
      <c r="XFD2" s="1"/>
    </row>
    <row r="3" s="65" customFormat="1" ht="20" customHeight="1" spans="1:5 16372:16384">
      <c r="A3" s="1"/>
      <c r="B3" s="67"/>
      <c r="C3" s="68"/>
      <c r="D3" s="69"/>
      <c r="E3" s="74" t="s">
        <v>2</v>
      </c>
      <c r="XER3" s="1"/>
      <c r="XES3" s="1"/>
      <c r="XET3" s="1"/>
      <c r="XEU3" s="1"/>
      <c r="XEV3" s="1"/>
      <c r="XEW3" s="1"/>
      <c r="XEX3" s="1"/>
      <c r="XEY3" s="1"/>
      <c r="XEZ3" s="1"/>
      <c r="XFA3" s="1"/>
      <c r="XFB3" s="1"/>
      <c r="XFC3" s="1"/>
      <c r="XFD3" s="1"/>
    </row>
    <row r="4" s="65" customFormat="1" ht="21.5" customHeight="1" spans="1:5 16372:16384">
      <c r="A4" s="75" t="s">
        <v>35</v>
      </c>
      <c r="B4" s="10" t="s">
        <v>3</v>
      </c>
      <c r="C4" s="76" t="s">
        <v>4</v>
      </c>
      <c r="D4" s="76" t="s">
        <v>5</v>
      </c>
      <c r="E4" s="77" t="s">
        <v>6</v>
      </c>
      <c r="XER4" s="1"/>
      <c r="XES4" s="1"/>
      <c r="XET4" s="1"/>
      <c r="XEU4" s="1"/>
      <c r="XEV4" s="1"/>
      <c r="XEW4" s="1"/>
      <c r="XEX4" s="1"/>
      <c r="XEY4" s="1"/>
      <c r="XEZ4" s="1"/>
      <c r="XFA4" s="1"/>
      <c r="XFB4" s="1"/>
      <c r="XFC4" s="1"/>
      <c r="XFD4" s="1"/>
    </row>
    <row r="5" s="65" customFormat="1" ht="21.5" customHeight="1" spans="1:5 16372:16384">
      <c r="A5" s="78"/>
      <c r="B5" s="10"/>
      <c r="C5" s="76"/>
      <c r="D5" s="76"/>
      <c r="E5" s="76"/>
      <c r="XER5" s="1"/>
      <c r="XES5" s="1"/>
      <c r="XET5" s="1"/>
      <c r="XEU5" s="1"/>
      <c r="XEV5" s="1"/>
      <c r="XEW5" s="1"/>
      <c r="XEX5" s="1"/>
      <c r="XEY5" s="1"/>
      <c r="XEZ5" s="1"/>
      <c r="XFA5" s="1"/>
      <c r="XFB5" s="1"/>
      <c r="XFC5" s="1"/>
      <c r="XFD5" s="1"/>
    </row>
    <row r="6" s="66" customFormat="1" ht="21.5" customHeight="1" spans="1:5 16372:16384">
      <c r="A6" s="79"/>
      <c r="B6" s="80" t="s">
        <v>36</v>
      </c>
      <c r="C6" s="81">
        <f>SUM(C7:C29)</f>
        <v>11616.744917</v>
      </c>
      <c r="D6" s="58">
        <v>50637.453305</v>
      </c>
      <c r="E6" s="82">
        <f>D6/C6*100%</f>
        <v>4.35900535535535</v>
      </c>
    </row>
    <row r="7" s="65" customFormat="1" ht="21.5" customHeight="1" spans="1:5 16372:16384">
      <c r="A7" s="83">
        <v>201</v>
      </c>
      <c r="B7" s="84" t="s">
        <v>37</v>
      </c>
      <c r="C7" s="36">
        <v>4388.569813</v>
      </c>
      <c r="D7" s="36">
        <v>3895.371925</v>
      </c>
      <c r="E7" s="82">
        <f>D7/C7*100%</f>
        <v>0.887617627378507</v>
      </c>
    </row>
    <row r="8" s="65" customFormat="1" ht="21.5" customHeight="1" spans="1:5 16372:16384">
      <c r="A8" s="83">
        <v>202</v>
      </c>
      <c r="B8" s="84" t="s">
        <v>38</v>
      </c>
      <c r="C8" s="36"/>
      <c r="D8" s="36"/>
      <c r="E8" s="82"/>
    </row>
    <row r="9" s="65" customFormat="1" ht="21.5" customHeight="1" spans="1:5 16372:16384">
      <c r="A9" s="83">
        <v>203</v>
      </c>
      <c r="B9" s="84" t="s">
        <v>39</v>
      </c>
      <c r="C9" s="36"/>
      <c r="D9" s="36"/>
      <c r="E9" s="82"/>
    </row>
    <row r="10" s="65" customFormat="1" ht="21.5" customHeight="1" spans="1:5 16372:16384">
      <c r="A10" s="83">
        <v>204</v>
      </c>
      <c r="B10" s="84" t="s">
        <v>40</v>
      </c>
      <c r="C10" s="36"/>
      <c r="D10" s="36"/>
      <c r="E10" s="82"/>
    </row>
    <row r="11" s="65" customFormat="1" ht="21.5" customHeight="1" spans="1:5 16372:16384">
      <c r="A11" s="83">
        <v>205</v>
      </c>
      <c r="B11" s="84" t="s">
        <v>41</v>
      </c>
      <c r="C11" s="36"/>
      <c r="D11" s="36"/>
      <c r="E11" s="82"/>
    </row>
    <row r="12" s="65" customFormat="1" ht="21.5" customHeight="1" spans="1:5 16372:16384">
      <c r="A12" s="83">
        <v>206</v>
      </c>
      <c r="B12" s="84" t="s">
        <v>42</v>
      </c>
      <c r="C12" s="36"/>
      <c r="D12" s="36"/>
      <c r="E12" s="82"/>
    </row>
    <row r="13" s="65" customFormat="1" ht="21.5" customHeight="1" spans="1:5 16372:16384">
      <c r="A13" s="83">
        <v>207</v>
      </c>
      <c r="B13" s="84" t="s">
        <v>43</v>
      </c>
      <c r="C13" s="36">
        <v>32.2</v>
      </c>
      <c r="D13" s="36">
        <v>373.893007</v>
      </c>
      <c r="E13" s="82">
        <f>D13/C13*100%</f>
        <v>11.611584068323</v>
      </c>
    </row>
    <row r="14" s="65" customFormat="1" ht="21.5" customHeight="1" spans="1:5 16372:16384">
      <c r="A14" s="83">
        <v>208</v>
      </c>
      <c r="B14" s="84" t="s">
        <v>44</v>
      </c>
      <c r="C14" s="36">
        <v>604.2185</v>
      </c>
      <c r="D14" s="36">
        <v>1333.645759</v>
      </c>
      <c r="E14" s="82">
        <f>D14/C14*100%</f>
        <v>2.20722430544579</v>
      </c>
    </row>
    <row r="15" s="65" customFormat="1" ht="21.5" customHeight="1" spans="1:5 16372:16384">
      <c r="A15" s="83">
        <v>210</v>
      </c>
      <c r="B15" s="84" t="s">
        <v>45</v>
      </c>
      <c r="C15" s="36">
        <v>311.5925</v>
      </c>
      <c r="D15" s="36">
        <v>307.615</v>
      </c>
      <c r="E15" s="82">
        <f>D15/C15*100%</f>
        <v>0.98723493023741</v>
      </c>
    </row>
    <row r="16" s="65" customFormat="1" ht="21.5" customHeight="1" spans="1:5 16372:16384">
      <c r="A16" s="83">
        <v>211</v>
      </c>
      <c r="B16" s="84" t="s">
        <v>46</v>
      </c>
      <c r="C16" s="36"/>
      <c r="D16" s="36">
        <v>25.04762</v>
      </c>
      <c r="E16" s="82"/>
    </row>
    <row r="17" s="65" customFormat="1" ht="21.5" customHeight="1" spans="1:5">
      <c r="A17" s="83">
        <v>212</v>
      </c>
      <c r="B17" s="84" t="s">
        <v>47</v>
      </c>
      <c r="C17" s="36">
        <v>67.58</v>
      </c>
      <c r="D17" s="36">
        <v>24846.08247</v>
      </c>
      <c r="E17" s="82">
        <f>D17/C17*100%</f>
        <v>367.654372151524</v>
      </c>
    </row>
    <row r="18" s="65" customFormat="1" ht="21.5" customHeight="1" spans="1:5">
      <c r="A18" s="83">
        <v>213</v>
      </c>
      <c r="B18" s="84" t="s">
        <v>48</v>
      </c>
      <c r="C18" s="36">
        <v>4919.007704</v>
      </c>
      <c r="D18" s="36">
        <v>18489.379524</v>
      </c>
      <c r="E18" s="82">
        <f>D18/C18*100%</f>
        <v>3.75876205864954</v>
      </c>
    </row>
    <row r="19" s="65" customFormat="1" ht="21.5" customHeight="1" spans="1:5">
      <c r="A19" s="83">
        <v>214</v>
      </c>
      <c r="B19" s="84" t="s">
        <v>49</v>
      </c>
      <c r="C19" s="36"/>
      <c r="D19" s="36">
        <v>121</v>
      </c>
      <c r="E19" s="82"/>
    </row>
    <row r="20" s="65" customFormat="1" ht="21.5" customHeight="1" spans="1:5">
      <c r="A20" s="83">
        <v>215</v>
      </c>
      <c r="B20" s="84" t="s">
        <v>50</v>
      </c>
      <c r="C20" s="36">
        <v>1000</v>
      </c>
      <c r="D20" s="36">
        <v>490.6119</v>
      </c>
      <c r="E20" s="82">
        <f>D20/C20*100%</f>
        <v>0.4906119</v>
      </c>
    </row>
    <row r="21" s="65" customFormat="1" ht="21.5" customHeight="1" spans="1:5">
      <c r="A21" s="83">
        <v>216</v>
      </c>
      <c r="B21" s="84" t="s">
        <v>51</v>
      </c>
      <c r="C21" s="85"/>
      <c r="D21" s="36"/>
      <c r="E21" s="82"/>
    </row>
    <row r="22" s="65" customFormat="1" ht="21.5" customHeight="1" spans="1:5">
      <c r="A22" s="83">
        <v>217</v>
      </c>
      <c r="B22" s="84" t="s">
        <v>52</v>
      </c>
      <c r="C22" s="85"/>
      <c r="D22" s="36"/>
      <c r="E22" s="82"/>
    </row>
    <row r="23" s="65" customFormat="1" ht="21.5" customHeight="1" spans="1:5">
      <c r="A23" s="83">
        <v>219</v>
      </c>
      <c r="B23" s="84" t="s">
        <v>53</v>
      </c>
      <c r="C23" s="85"/>
      <c r="D23" s="36"/>
      <c r="E23" s="82"/>
    </row>
    <row r="24" s="65" customFormat="1" ht="21.5" customHeight="1" spans="1:5">
      <c r="A24" s="83">
        <v>220</v>
      </c>
      <c r="B24" s="84" t="s">
        <v>54</v>
      </c>
      <c r="C24" s="85"/>
      <c r="D24" s="36"/>
      <c r="E24" s="82"/>
    </row>
    <row r="25" s="65" customFormat="1" ht="21.5" customHeight="1" spans="1:5">
      <c r="A25" s="83">
        <v>221</v>
      </c>
      <c r="B25" s="84" t="s">
        <v>55</v>
      </c>
      <c r="C25" s="85">
        <v>293.5764</v>
      </c>
      <c r="D25" s="36">
        <v>684.4766</v>
      </c>
      <c r="E25" s="82">
        <f>D25/C25*100%</f>
        <v>2.3315109797654</v>
      </c>
    </row>
    <row r="26" s="65" customFormat="1" ht="21.5" customHeight="1" spans="1:5">
      <c r="A26" s="83">
        <v>222</v>
      </c>
      <c r="B26" s="84" t="s">
        <v>56</v>
      </c>
      <c r="C26" s="85"/>
      <c r="D26" s="36"/>
      <c r="E26" s="82"/>
    </row>
    <row r="27" s="65" customFormat="1" ht="21.5" customHeight="1" spans="1:5">
      <c r="A27" s="83">
        <v>224</v>
      </c>
      <c r="B27" s="84" t="s">
        <v>57</v>
      </c>
      <c r="C27" s="85"/>
      <c r="D27" s="36">
        <v>70.3295</v>
      </c>
      <c r="E27" s="82"/>
    </row>
    <row r="28" s="65" customFormat="1" ht="21.5" customHeight="1" spans="1:5">
      <c r="A28" s="83">
        <v>227</v>
      </c>
      <c r="B28" s="84" t="s">
        <v>58</v>
      </c>
      <c r="C28" s="85"/>
      <c r="D28" s="36"/>
      <c r="E28" s="82"/>
    </row>
    <row r="29" s="65" customFormat="1" ht="21.5" customHeight="1" spans="1:5">
      <c r="A29" s="83">
        <v>229</v>
      </c>
      <c r="B29" s="84" t="s">
        <v>59</v>
      </c>
      <c r="C29" s="85"/>
      <c r="D29" s="36"/>
      <c r="E29" s="82"/>
    </row>
  </sheetData>
  <mergeCells count="6">
    <mergeCell ref="A2:E2"/>
    <mergeCell ref="A4:A5"/>
    <mergeCell ref="B4:B5"/>
    <mergeCell ref="C4:C5"/>
    <mergeCell ref="D4:D5"/>
    <mergeCell ref="E4:E5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24"/>
  <sheetViews>
    <sheetView topLeftCell="A5" workbookViewId="0">
      <selection activeCell="F7" sqref="F7"/>
    </sheetView>
  </sheetViews>
  <sheetFormatPr defaultColWidth="9" defaultRowHeight="15"/>
  <cols>
    <col min="1" max="1" width="33" style="24" customWidth="1"/>
    <col min="2" max="4" width="14.6333333333333" style="39" customWidth="1"/>
    <col min="5" max="5" width="20.125" style="24" customWidth="1"/>
    <col min="6" max="7" width="14.6333333333333" style="39" customWidth="1"/>
    <col min="8" max="8" width="15.25" style="40" customWidth="1"/>
    <col min="9" max="9" width="10.8833333333333" style="24" customWidth="1"/>
    <col min="10" max="10" width="9.5" style="24"/>
    <col min="11" max="11" width="9.75" style="24"/>
    <col min="12" max="12" width="9" style="24"/>
    <col min="13" max="13" width="9.75" style="24"/>
    <col min="14" max="16384" width="9" style="24"/>
  </cols>
  <sheetData>
    <row r="1" ht="19.5" spans="1:10">
      <c r="A1" s="41" t="s">
        <v>60</v>
      </c>
      <c r="B1" s="24"/>
      <c r="C1" s="24"/>
      <c r="D1" s="24"/>
      <c r="E1" s="3"/>
      <c r="F1" s="24"/>
      <c r="G1" s="24"/>
      <c r="H1" s="24"/>
      <c r="J1" s="3"/>
    </row>
    <row r="2" ht="31.5" spans="1:10">
      <c r="A2" s="42" t="s">
        <v>61</v>
      </c>
      <c r="B2" s="42"/>
      <c r="C2" s="42"/>
      <c r="D2" s="42"/>
      <c r="E2" s="43"/>
      <c r="F2" s="42"/>
      <c r="G2" s="42"/>
      <c r="H2" s="42"/>
      <c r="I2" s="42"/>
      <c r="J2" s="43"/>
    </row>
    <row r="3" ht="18.75" spans="1:10">
      <c r="A3" s="8"/>
      <c r="B3" s="8"/>
      <c r="C3" s="8"/>
      <c r="D3" s="8"/>
      <c r="E3" s="44"/>
      <c r="F3" s="8"/>
      <c r="G3" s="8"/>
      <c r="H3" s="45" t="s">
        <v>62</v>
      </c>
      <c r="I3" s="46"/>
      <c r="J3" s="47"/>
    </row>
    <row r="4" ht="22.5" spans="1:10">
      <c r="A4" s="48" t="s">
        <v>63</v>
      </c>
      <c r="B4" s="49"/>
      <c r="C4" s="49"/>
      <c r="D4" s="49"/>
      <c r="E4" s="50"/>
      <c r="F4" s="51" t="s">
        <v>64</v>
      </c>
      <c r="G4" s="52"/>
      <c r="H4" s="52"/>
      <c r="I4" s="52"/>
      <c r="J4" s="53"/>
    </row>
    <row r="5" ht="75" spans="1:10">
      <c r="A5" s="54" t="s">
        <v>3</v>
      </c>
      <c r="B5" s="54" t="s">
        <v>65</v>
      </c>
      <c r="C5" s="54" t="s">
        <v>66</v>
      </c>
      <c r="D5" s="54" t="s">
        <v>67</v>
      </c>
      <c r="E5" s="55" t="s">
        <v>68</v>
      </c>
      <c r="F5" s="54" t="s">
        <v>69</v>
      </c>
      <c r="G5" s="54" t="s">
        <v>65</v>
      </c>
      <c r="H5" s="54" t="s">
        <v>66</v>
      </c>
      <c r="I5" s="54" t="s">
        <v>67</v>
      </c>
      <c r="J5" s="55" t="s">
        <v>70</v>
      </c>
    </row>
    <row r="6" ht="18.75" spans="1:10">
      <c r="A6" s="54" t="s">
        <v>71</v>
      </c>
      <c r="B6" s="56">
        <f>B7+B8+B24</f>
        <v>11617.344917</v>
      </c>
      <c r="C6" s="56">
        <f>C7+C8+C24</f>
        <v>13815.494917</v>
      </c>
      <c r="D6" s="56">
        <f>D7+D8+D24</f>
        <v>74255.15</v>
      </c>
      <c r="E6" s="57">
        <f t="shared" ref="E6:E20" si="0">IFERROR(D6/C6,"")</f>
        <v>5.37477306792888</v>
      </c>
      <c r="F6" s="54" t="s">
        <v>72</v>
      </c>
      <c r="G6" s="58">
        <f>G7+G8</f>
        <v>11617.344917</v>
      </c>
      <c r="H6" s="58">
        <f>H7+H8+H12</f>
        <v>13815.494917</v>
      </c>
      <c r="I6" s="58">
        <f>I7+I12+I19+I24</f>
        <v>74254.697139</v>
      </c>
      <c r="J6" s="57">
        <f t="shared" ref="J6:J19" si="1">IFERROR(I6/H6,"")</f>
        <v>5.37474028871955</v>
      </c>
    </row>
    <row r="7" ht="37.5" spans="1:10">
      <c r="A7" s="22" t="s">
        <v>73</v>
      </c>
      <c r="B7" s="59">
        <v>5610</v>
      </c>
      <c r="C7" s="59">
        <v>7808.15</v>
      </c>
      <c r="D7" s="59">
        <v>7808.15</v>
      </c>
      <c r="E7" s="60">
        <f t="shared" si="0"/>
        <v>1</v>
      </c>
      <c r="F7" s="22" t="s">
        <v>74</v>
      </c>
      <c r="G7" s="59">
        <v>11617.344917</v>
      </c>
      <c r="H7" s="59">
        <f>7808.15+6007.344917</f>
        <v>13815.494917</v>
      </c>
      <c r="I7" s="59">
        <v>50636.929405</v>
      </c>
      <c r="J7" s="60">
        <f t="shared" si="1"/>
        <v>3.66522731970254</v>
      </c>
    </row>
    <row r="8" ht="37.5" spans="1:10">
      <c r="A8" s="22" t="s">
        <v>75</v>
      </c>
      <c r="B8" s="59">
        <v>6007.344917</v>
      </c>
      <c r="C8" s="59">
        <v>6007.344917</v>
      </c>
      <c r="D8" s="59">
        <v>65564</v>
      </c>
      <c r="E8" s="60">
        <f t="shared" si="0"/>
        <v>10.9139729624085</v>
      </c>
      <c r="F8" s="22" t="s">
        <v>76</v>
      </c>
      <c r="G8" s="59">
        <f>SUBTOTAL(9,G9:G11)</f>
        <v>0</v>
      </c>
      <c r="H8" s="59">
        <f>SUBTOTAL(9,H9:H11)</f>
        <v>0</v>
      </c>
      <c r="I8" s="59">
        <f>SUBTOTAL(9,I9:I11)</f>
        <v>0</v>
      </c>
      <c r="J8" s="60" t="str">
        <f t="shared" si="1"/>
        <v/>
      </c>
    </row>
    <row r="9" ht="37.5" spans="1:10">
      <c r="A9" s="22" t="s">
        <v>77</v>
      </c>
      <c r="B9" s="59"/>
      <c r="C9" s="59"/>
      <c r="D9" s="59"/>
      <c r="E9" s="60" t="str">
        <f t="shared" si="0"/>
        <v/>
      </c>
      <c r="F9" s="22" t="s">
        <v>78</v>
      </c>
      <c r="G9" s="59"/>
      <c r="H9" s="59"/>
      <c r="I9" s="59"/>
      <c r="J9" s="60" t="str">
        <f t="shared" si="1"/>
        <v/>
      </c>
    </row>
    <row r="10" ht="37.5" spans="1:10">
      <c r="A10" s="22" t="s">
        <v>79</v>
      </c>
      <c r="B10" s="59">
        <v>6007.344917</v>
      </c>
      <c r="C10" s="59">
        <v>6007.344917</v>
      </c>
      <c r="D10" s="59">
        <v>6577</v>
      </c>
      <c r="E10" s="60">
        <f t="shared" si="0"/>
        <v>1.09482643178818</v>
      </c>
      <c r="F10" s="22" t="s">
        <v>80</v>
      </c>
      <c r="G10" s="59"/>
      <c r="H10" s="59"/>
      <c r="I10" s="59"/>
      <c r="J10" s="60" t="str">
        <f t="shared" si="1"/>
        <v/>
      </c>
    </row>
    <row r="11" ht="37.5" spans="1:10">
      <c r="A11" s="22" t="s">
        <v>81</v>
      </c>
      <c r="B11" s="59"/>
      <c r="C11" s="59"/>
      <c r="D11" s="59">
        <v>58986.670907</v>
      </c>
      <c r="E11" s="60" t="str">
        <f t="shared" si="0"/>
        <v/>
      </c>
      <c r="F11" s="22" t="s">
        <v>82</v>
      </c>
      <c r="G11" s="59"/>
      <c r="H11" s="59"/>
      <c r="I11" s="59"/>
      <c r="J11" s="60" t="str">
        <f t="shared" si="1"/>
        <v/>
      </c>
    </row>
    <row r="12" ht="37.5" spans="1:10">
      <c r="A12" s="22" t="s">
        <v>83</v>
      </c>
      <c r="B12" s="59"/>
      <c r="C12" s="59"/>
      <c r="D12" s="59">
        <f t="shared" ref="D12:I12" si="2">SUBTOTAL(9,D13:D14)</f>
        <v>0</v>
      </c>
      <c r="E12" s="60" t="str">
        <f t="shared" si="0"/>
        <v/>
      </c>
      <c r="F12" s="61" t="s">
        <v>84</v>
      </c>
      <c r="G12" s="59">
        <f t="shared" si="2"/>
        <v>0</v>
      </c>
      <c r="H12" s="59">
        <f t="shared" si="2"/>
        <v>0</v>
      </c>
      <c r="I12" s="59">
        <v>706</v>
      </c>
      <c r="J12" s="60" t="str">
        <f t="shared" si="1"/>
        <v/>
      </c>
    </row>
    <row r="13" ht="37.5" spans="1:10">
      <c r="A13" s="22" t="s">
        <v>85</v>
      </c>
      <c r="B13" s="59"/>
      <c r="C13" s="59"/>
      <c r="D13" s="59"/>
      <c r="E13" s="60" t="str">
        <f t="shared" si="0"/>
        <v/>
      </c>
      <c r="F13" s="61" t="s">
        <v>86</v>
      </c>
      <c r="G13" s="59"/>
      <c r="H13" s="59"/>
      <c r="I13" s="59">
        <v>706</v>
      </c>
      <c r="J13" s="60" t="str">
        <f t="shared" si="1"/>
        <v/>
      </c>
    </row>
    <row r="14" ht="37.5" spans="1:10">
      <c r="A14" s="22" t="s">
        <v>87</v>
      </c>
      <c r="B14" s="59"/>
      <c r="C14" s="59"/>
      <c r="D14" s="59"/>
      <c r="E14" s="60" t="str">
        <f t="shared" si="0"/>
        <v/>
      </c>
      <c r="F14" s="22" t="s">
        <v>88</v>
      </c>
      <c r="G14" s="59"/>
      <c r="H14" s="59"/>
      <c r="I14" s="59"/>
      <c r="J14" s="60" t="str">
        <f t="shared" si="1"/>
        <v/>
      </c>
    </row>
    <row r="15" ht="18.75" spans="1:10">
      <c r="A15" s="22" t="s">
        <v>89</v>
      </c>
      <c r="B15" s="59">
        <f>SUBTOTAL(9,B16:B18)</f>
        <v>0</v>
      </c>
      <c r="C15" s="59">
        <f>SUBTOTAL(9,C16:C18)</f>
        <v>0</v>
      </c>
      <c r="D15" s="59">
        <f>SUBTOTAL(9,D16:D18)</f>
        <v>0</v>
      </c>
      <c r="E15" s="60" t="str">
        <f t="shared" si="0"/>
        <v/>
      </c>
      <c r="F15" s="61" t="s">
        <v>90</v>
      </c>
      <c r="G15" s="59"/>
      <c r="H15" s="59"/>
      <c r="I15" s="59"/>
      <c r="J15" s="60" t="str">
        <f t="shared" si="1"/>
        <v/>
      </c>
    </row>
    <row r="16" ht="18.75" spans="1:10">
      <c r="A16" s="22" t="s">
        <v>91</v>
      </c>
      <c r="B16" s="59"/>
      <c r="C16" s="59"/>
      <c r="D16" s="59"/>
      <c r="E16" s="60" t="str">
        <f t="shared" si="0"/>
        <v/>
      </c>
      <c r="F16" s="22"/>
      <c r="G16" s="59"/>
      <c r="H16" s="59"/>
      <c r="I16" s="59"/>
      <c r="J16" s="60" t="str">
        <f t="shared" si="1"/>
        <v/>
      </c>
    </row>
    <row r="17" ht="18.75" spans="1:10">
      <c r="A17" s="22" t="s">
        <v>92</v>
      </c>
      <c r="B17" s="59"/>
      <c r="C17" s="59"/>
      <c r="D17" s="59"/>
      <c r="E17" s="60" t="str">
        <f t="shared" si="0"/>
        <v/>
      </c>
      <c r="F17" s="61"/>
      <c r="G17" s="59"/>
      <c r="H17" s="59"/>
      <c r="I17" s="59"/>
      <c r="J17" s="60" t="str">
        <f t="shared" si="1"/>
        <v/>
      </c>
    </row>
    <row r="18" ht="18.75" spans="1:10">
      <c r="A18" s="22" t="s">
        <v>93</v>
      </c>
      <c r="B18" s="59"/>
      <c r="C18" s="59"/>
      <c r="D18" s="59"/>
      <c r="E18" s="60" t="str">
        <f t="shared" si="0"/>
        <v/>
      </c>
      <c r="F18" s="22"/>
      <c r="G18" s="59"/>
      <c r="H18" s="59"/>
      <c r="I18" s="59"/>
      <c r="J18" s="60" t="str">
        <f t="shared" si="1"/>
        <v/>
      </c>
    </row>
    <row r="19" ht="37.5" spans="1:10">
      <c r="A19" s="22" t="s">
        <v>94</v>
      </c>
      <c r="B19" s="59"/>
      <c r="C19" s="59">
        <f>SUBTOTAL(9,C20:C22)</f>
        <v>0</v>
      </c>
      <c r="D19" s="59">
        <f>SUBTOTAL(9,D20:D22)</f>
        <v>0</v>
      </c>
      <c r="E19" s="60" t="str">
        <f t="shared" si="0"/>
        <v/>
      </c>
      <c r="F19" s="61" t="s">
        <v>95</v>
      </c>
      <c r="G19" s="59"/>
      <c r="H19" s="59"/>
      <c r="I19" s="62">
        <v>18393</v>
      </c>
      <c r="J19" s="60" t="str">
        <f t="shared" si="1"/>
        <v/>
      </c>
    </row>
    <row r="20" ht="37.5" spans="1:10">
      <c r="A20" s="22" t="s">
        <v>96</v>
      </c>
      <c r="B20" s="59"/>
      <c r="C20" s="59"/>
      <c r="D20" s="59"/>
      <c r="E20" s="60" t="str">
        <f t="shared" si="0"/>
        <v/>
      </c>
      <c r="F20" s="61" t="s">
        <v>97</v>
      </c>
      <c r="G20" s="59"/>
      <c r="H20" s="59"/>
      <c r="I20" s="59"/>
      <c r="J20" s="60" t="str">
        <f>IFERROR(I24/H20,"")</f>
        <v/>
      </c>
    </row>
    <row r="21" ht="18.75" spans="1:10">
      <c r="A21" s="22" t="s">
        <v>98</v>
      </c>
      <c r="B21" s="59"/>
      <c r="C21" s="59"/>
      <c r="D21" s="59"/>
      <c r="E21" s="60"/>
      <c r="F21" s="61"/>
      <c r="G21" s="59"/>
      <c r="H21" s="59"/>
      <c r="I21" s="59"/>
      <c r="J21" s="60"/>
    </row>
    <row r="22" ht="18.75" spans="1:10">
      <c r="A22" s="22" t="s">
        <v>96</v>
      </c>
      <c r="B22" s="63"/>
      <c r="C22" s="63"/>
      <c r="D22" s="63"/>
      <c r="E22" s="60"/>
      <c r="F22" s="61"/>
      <c r="G22" s="59"/>
      <c r="H22" s="59"/>
      <c r="I22" s="59"/>
      <c r="J22" s="60"/>
    </row>
    <row r="23" ht="37.5" spans="1:10">
      <c r="A23" s="22" t="s">
        <v>99</v>
      </c>
      <c r="B23" s="63"/>
      <c r="C23" s="63"/>
      <c r="D23" s="63"/>
      <c r="E23" s="60" t="str">
        <f>IFERROR(D23/C23,"")</f>
        <v/>
      </c>
      <c r="F23" s="61" t="s">
        <v>100</v>
      </c>
      <c r="G23" s="59"/>
      <c r="H23" s="59"/>
      <c r="I23" s="59"/>
      <c r="J23" s="60" t="str">
        <f>IFERROR(I23/H23,"")</f>
        <v/>
      </c>
    </row>
    <row r="24" ht="56.25" spans="1:10">
      <c r="A24" s="64" t="s">
        <v>101</v>
      </c>
      <c r="B24" s="63"/>
      <c r="C24" s="63"/>
      <c r="D24" s="63">
        <v>883</v>
      </c>
      <c r="E24" s="60" t="str">
        <f>IFERROR(D24/C24,"")</f>
        <v/>
      </c>
      <c r="F24" s="64" t="s">
        <v>102</v>
      </c>
      <c r="G24" s="59"/>
      <c r="H24" s="59"/>
      <c r="I24" s="62">
        <v>4518.767734</v>
      </c>
      <c r="J24" s="60" t="str">
        <f>IFERROR(#REF!/H24,"")</f>
        <v/>
      </c>
    </row>
  </sheetData>
  <mergeCells count="4">
    <mergeCell ref="A2:J2"/>
    <mergeCell ref="H3:J3"/>
    <mergeCell ref="A4:E4"/>
    <mergeCell ref="F4:J4"/>
  </mergeCells>
  <printOptions horizontalCentered="1" verticalCentered="1"/>
  <pageMargins left="0.590277777777778" right="0.590277777777778" top="0.747916666666667" bottom="0.826388888888889" header="0.5" footer="0.5"/>
  <pageSetup paperSize="9" scale="62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  <pageSetUpPr fitToPage="1"/>
  </sheetPr>
  <dimension ref="A1:H23"/>
  <sheetViews>
    <sheetView topLeftCell="A7" workbookViewId="0">
      <selection activeCell="C12" sqref="C12"/>
    </sheetView>
  </sheetViews>
  <sheetFormatPr defaultColWidth="9" defaultRowHeight="15" outlineLevelCol="7"/>
  <cols>
    <col min="1" max="1" width="49.125" style="2" customWidth="1"/>
    <col min="2" max="4" width="26.5" style="2" customWidth="1"/>
    <col min="5" max="5" width="16.25" style="2" hidden="1" customWidth="1"/>
    <col min="6" max="7" width="16.25" style="23" hidden="1" customWidth="1"/>
    <col min="8" max="8" width="24.375" style="3" customWidth="1"/>
    <col min="9" max="16384" width="9" style="24"/>
  </cols>
  <sheetData>
    <row r="1" ht="27" customHeight="1" spans="1:8">
      <c r="A1" s="25" t="s">
        <v>103</v>
      </c>
      <c r="B1" s="5"/>
      <c r="C1" s="5"/>
      <c r="D1" s="5"/>
      <c r="E1" s="26"/>
      <c r="F1" s="26"/>
      <c r="G1" s="26"/>
    </row>
    <row r="2" ht="33" customHeight="1" spans="1:8">
      <c r="A2" s="27" t="s">
        <v>104</v>
      </c>
      <c r="B2" s="27"/>
      <c r="C2" s="27"/>
      <c r="D2" s="27"/>
      <c r="E2" s="27"/>
      <c r="F2" s="27"/>
      <c r="G2" s="27"/>
      <c r="H2" s="28"/>
    </row>
    <row r="3" ht="22" customHeight="1" spans="1:8">
      <c r="A3" s="8"/>
      <c r="B3" s="8"/>
      <c r="C3" s="8"/>
      <c r="D3" s="8"/>
      <c r="E3" s="8"/>
      <c r="F3" s="29"/>
      <c r="G3" s="29"/>
      <c r="H3" s="30" t="s">
        <v>62</v>
      </c>
    </row>
    <row r="4" ht="26" customHeight="1" spans="1:8">
      <c r="A4" s="10" t="s">
        <v>105</v>
      </c>
      <c r="B4" s="11" t="s">
        <v>106</v>
      </c>
      <c r="C4" s="11" t="s">
        <v>106</v>
      </c>
      <c r="D4" s="11" t="s">
        <v>106</v>
      </c>
      <c r="E4" s="11" t="s">
        <v>107</v>
      </c>
      <c r="F4" s="11"/>
      <c r="G4" s="11"/>
      <c r="H4" s="31" t="s">
        <v>108</v>
      </c>
    </row>
    <row r="5" ht="26" customHeight="1" spans="1:8">
      <c r="A5" s="13"/>
      <c r="B5" s="14" t="s">
        <v>65</v>
      </c>
      <c r="C5" s="14" t="s">
        <v>66</v>
      </c>
      <c r="D5" s="14" t="s">
        <v>67</v>
      </c>
      <c r="E5" s="14" t="s">
        <v>67</v>
      </c>
      <c r="F5" s="14" t="s">
        <v>109</v>
      </c>
      <c r="G5" s="14" t="s">
        <v>110</v>
      </c>
      <c r="H5" s="14" t="s">
        <v>66</v>
      </c>
    </row>
    <row r="6" ht="30" customHeight="1" spans="1:8">
      <c r="A6" s="16" t="s">
        <v>71</v>
      </c>
      <c r="B6" s="32">
        <f>SUBTOTAL(9,B7:B22)</f>
        <v>0</v>
      </c>
      <c r="C6" s="32">
        <f>SUBTOTAL(9,C7:C22)</f>
        <v>0</v>
      </c>
      <c r="D6" s="32">
        <f>SUBTOTAL(9,D7:D22)</f>
        <v>0</v>
      </c>
      <c r="E6" s="32">
        <f>SUBTOTAL(9,E7:E22)</f>
        <v>515818</v>
      </c>
      <c r="F6" s="32">
        <f t="shared" ref="F6:F22" si="0">IFERROR(D6-E6,"")</f>
        <v>-515818</v>
      </c>
      <c r="G6" s="33">
        <f t="shared" ref="G6:G22" si="1">IFERROR(F6/E6,"")</f>
        <v>-1</v>
      </c>
      <c r="H6" s="34" t="str">
        <f t="shared" ref="H6:H22" si="2">IFERROR(D6/C6,"")</f>
        <v/>
      </c>
    </row>
    <row r="7" ht="26" customHeight="1" spans="1:8">
      <c r="A7" s="35" t="s">
        <v>111</v>
      </c>
      <c r="B7" s="36">
        <f>SUBTOTAL(9,B8:B15)</f>
        <v>0</v>
      </c>
      <c r="C7" s="36">
        <f>SUBTOTAL(9,C8:C16)</f>
        <v>0</v>
      </c>
      <c r="D7" s="36">
        <f>SUBTOTAL(9,D8:D16)</f>
        <v>0</v>
      </c>
      <c r="E7" s="36">
        <f>SUBTOTAL(9,E8:E15)</f>
        <v>201188</v>
      </c>
      <c r="F7" s="36">
        <f t="shared" si="0"/>
        <v>-201188</v>
      </c>
      <c r="G7" s="37">
        <f t="shared" si="1"/>
        <v>-1</v>
      </c>
      <c r="H7" s="38" t="str">
        <f t="shared" si="2"/>
        <v/>
      </c>
    </row>
    <row r="8" ht="26" customHeight="1" spans="1:8">
      <c r="A8" s="35" t="s">
        <v>112</v>
      </c>
      <c r="B8" s="36">
        <f>SUBTOTAL(9,B9:B12)</f>
        <v>0</v>
      </c>
      <c r="C8" s="36">
        <f>SUBTOTAL(9,C9:C12)</f>
        <v>0</v>
      </c>
      <c r="D8" s="36">
        <f>SUBTOTAL(9,D9:D12)</f>
        <v>0</v>
      </c>
      <c r="E8" s="36">
        <f>SUBTOTAL(9,E9:E12)</f>
        <v>201188</v>
      </c>
      <c r="F8" s="36">
        <f t="shared" si="0"/>
        <v>-201188</v>
      </c>
      <c r="G8" s="37">
        <f t="shared" si="1"/>
        <v>-1</v>
      </c>
      <c r="H8" s="38" t="str">
        <f t="shared" si="2"/>
        <v/>
      </c>
    </row>
    <row r="9" ht="26" customHeight="1" spans="1:8">
      <c r="A9" s="35" t="s">
        <v>113</v>
      </c>
      <c r="B9" s="36"/>
      <c r="C9" s="36"/>
      <c r="D9" s="36"/>
      <c r="E9" s="36">
        <v>156</v>
      </c>
      <c r="F9" s="36">
        <f t="shared" si="0"/>
        <v>-156</v>
      </c>
      <c r="G9" s="37">
        <f t="shared" si="1"/>
        <v>-1</v>
      </c>
      <c r="H9" s="38" t="str">
        <f t="shared" si="2"/>
        <v/>
      </c>
    </row>
    <row r="10" ht="26" customHeight="1" spans="1:8">
      <c r="A10" s="35" t="s">
        <v>114</v>
      </c>
      <c r="B10" s="36"/>
      <c r="C10" s="36"/>
      <c r="D10" s="36"/>
      <c r="E10" s="36">
        <v>189568</v>
      </c>
      <c r="F10" s="36">
        <f t="shared" si="0"/>
        <v>-189568</v>
      </c>
      <c r="G10" s="37">
        <f t="shared" si="1"/>
        <v>-1</v>
      </c>
      <c r="H10" s="38" t="str">
        <f t="shared" si="2"/>
        <v/>
      </c>
    </row>
    <row r="11" ht="26" customHeight="1" spans="1:8">
      <c r="A11" s="35" t="s">
        <v>115</v>
      </c>
      <c r="B11" s="36"/>
      <c r="C11" s="36"/>
      <c r="D11" s="36"/>
      <c r="E11" s="36">
        <v>6580</v>
      </c>
      <c r="F11" s="36">
        <f t="shared" si="0"/>
        <v>-6580</v>
      </c>
      <c r="G11" s="37">
        <f t="shared" si="1"/>
        <v>-1</v>
      </c>
      <c r="H11" s="38" t="str">
        <f t="shared" si="2"/>
        <v/>
      </c>
    </row>
    <row r="12" ht="26" customHeight="1" spans="1:8">
      <c r="A12" s="35" t="s">
        <v>116</v>
      </c>
      <c r="B12" s="36"/>
      <c r="C12" s="36"/>
      <c r="D12" s="36"/>
      <c r="E12" s="36">
        <v>4884</v>
      </c>
      <c r="F12" s="36">
        <f t="shared" si="0"/>
        <v>-4884</v>
      </c>
      <c r="G12" s="37">
        <f t="shared" si="1"/>
        <v>-1</v>
      </c>
      <c r="H12" s="38" t="str">
        <f t="shared" si="2"/>
        <v/>
      </c>
    </row>
    <row r="13" ht="26" customHeight="1" spans="1:8">
      <c r="A13" s="35" t="s">
        <v>117</v>
      </c>
      <c r="B13" s="36">
        <f>SUBTOTAL(9,B14:B15)</f>
        <v>0</v>
      </c>
      <c r="C13" s="36">
        <f>SUBTOTAL(9,C14:C15)</f>
        <v>0</v>
      </c>
      <c r="D13" s="36">
        <f>SUBTOTAL(9,D14:D15)</f>
        <v>0</v>
      </c>
      <c r="E13" s="36">
        <f>SUBTOTAL(9,E14:E15)</f>
        <v>0</v>
      </c>
      <c r="F13" s="36">
        <f t="shared" si="0"/>
        <v>0</v>
      </c>
      <c r="G13" s="37" t="str">
        <f t="shared" si="1"/>
        <v/>
      </c>
      <c r="H13" s="38" t="str">
        <f t="shared" si="2"/>
        <v/>
      </c>
    </row>
    <row r="14" ht="26" customHeight="1" spans="1:8">
      <c r="A14" s="35" t="s">
        <v>118</v>
      </c>
      <c r="B14" s="36"/>
      <c r="C14" s="36"/>
      <c r="D14" s="36"/>
      <c r="E14" s="36"/>
      <c r="F14" s="36">
        <f t="shared" si="0"/>
        <v>0</v>
      </c>
      <c r="G14" s="37" t="str">
        <f t="shared" si="1"/>
        <v/>
      </c>
      <c r="H14" s="38" t="str">
        <f t="shared" si="2"/>
        <v/>
      </c>
    </row>
    <row r="15" ht="26" customHeight="1" spans="1:8">
      <c r="A15" s="35" t="s">
        <v>119</v>
      </c>
      <c r="B15" s="36"/>
      <c r="C15" s="36"/>
      <c r="D15" s="36"/>
      <c r="E15" s="36"/>
      <c r="F15" s="36">
        <f t="shared" si="0"/>
        <v>0</v>
      </c>
      <c r="G15" s="37" t="str">
        <f t="shared" si="1"/>
        <v/>
      </c>
      <c r="H15" s="38" t="str">
        <f t="shared" si="2"/>
        <v/>
      </c>
    </row>
    <row r="16" ht="26" customHeight="1" spans="1:8">
      <c r="A16" s="35" t="s">
        <v>120</v>
      </c>
      <c r="B16" s="36"/>
      <c r="C16" s="36"/>
      <c r="D16" s="36"/>
      <c r="E16" s="36">
        <v>0</v>
      </c>
      <c r="F16" s="36">
        <f t="shared" si="0"/>
        <v>0</v>
      </c>
      <c r="G16" s="37" t="str">
        <f t="shared" si="1"/>
        <v/>
      </c>
      <c r="H16" s="38" t="str">
        <f t="shared" si="2"/>
        <v/>
      </c>
    </row>
    <row r="17" ht="26" customHeight="1" spans="1:8">
      <c r="A17" s="35"/>
      <c r="B17" s="36"/>
      <c r="C17" s="36"/>
      <c r="D17" s="36"/>
      <c r="E17" s="36"/>
      <c r="F17" s="36">
        <f t="shared" si="0"/>
        <v>0</v>
      </c>
      <c r="G17" s="37" t="str">
        <f t="shared" si="1"/>
        <v/>
      </c>
      <c r="H17" s="38" t="str">
        <f t="shared" si="2"/>
        <v/>
      </c>
    </row>
    <row r="18" ht="26" customHeight="1" spans="1:8">
      <c r="A18" s="35" t="s">
        <v>75</v>
      </c>
      <c r="B18" s="36"/>
      <c r="C18" s="36"/>
      <c r="D18" s="36"/>
      <c r="E18" s="36">
        <v>122292</v>
      </c>
      <c r="F18" s="36">
        <f t="shared" si="0"/>
        <v>-122292</v>
      </c>
      <c r="G18" s="37">
        <f t="shared" si="1"/>
        <v>-1</v>
      </c>
      <c r="H18" s="38" t="str">
        <f t="shared" si="2"/>
        <v/>
      </c>
    </row>
    <row r="19" ht="26" customHeight="1" spans="1:8">
      <c r="A19" s="35" t="s">
        <v>83</v>
      </c>
      <c r="B19" s="36"/>
      <c r="C19" s="36"/>
      <c r="D19" s="36"/>
      <c r="E19" s="36"/>
      <c r="F19" s="36">
        <f t="shared" si="0"/>
        <v>0</v>
      </c>
      <c r="G19" s="37" t="str">
        <f t="shared" si="1"/>
        <v/>
      </c>
      <c r="H19" s="38" t="str">
        <f t="shared" si="2"/>
        <v/>
      </c>
    </row>
    <row r="20" ht="26" customHeight="1" spans="1:8">
      <c r="A20" s="35" t="s">
        <v>121</v>
      </c>
      <c r="B20" s="36"/>
      <c r="C20" s="36"/>
      <c r="D20" s="36"/>
      <c r="E20" s="36"/>
      <c r="F20" s="36">
        <f t="shared" si="0"/>
        <v>0</v>
      </c>
      <c r="G20" s="37" t="str">
        <f t="shared" si="1"/>
        <v/>
      </c>
      <c r="H20" s="38" t="str">
        <f t="shared" si="2"/>
        <v/>
      </c>
    </row>
    <row r="21" ht="26" customHeight="1" spans="1:8">
      <c r="A21" s="35" t="s">
        <v>122</v>
      </c>
      <c r="B21" s="36"/>
      <c r="C21" s="36"/>
      <c r="D21" s="36"/>
      <c r="E21" s="36">
        <v>156999</v>
      </c>
      <c r="F21" s="36">
        <f t="shared" si="0"/>
        <v>-156999</v>
      </c>
      <c r="G21" s="37">
        <f t="shared" si="1"/>
        <v>-1</v>
      </c>
      <c r="H21" s="38" t="str">
        <f t="shared" si="2"/>
        <v/>
      </c>
    </row>
    <row r="22" ht="26" customHeight="1" spans="1:8">
      <c r="A22" s="35" t="s">
        <v>101</v>
      </c>
      <c r="B22" s="36"/>
      <c r="C22" s="36"/>
      <c r="D22" s="36"/>
      <c r="E22" s="36">
        <v>35339</v>
      </c>
      <c r="F22" s="36">
        <f t="shared" si="0"/>
        <v>-35339</v>
      </c>
      <c r="G22" s="37">
        <f t="shared" si="1"/>
        <v>-1</v>
      </c>
      <c r="H22" s="38" t="str">
        <f t="shared" si="2"/>
        <v/>
      </c>
    </row>
    <row r="23" ht="24" customHeight="1"/>
  </sheetData>
  <mergeCells count="2">
    <mergeCell ref="A2:H2"/>
    <mergeCell ref="A4:A5"/>
  </mergeCells>
  <printOptions horizontalCentered="1"/>
  <pageMargins left="0.590277777777778" right="0.590277777777778" top="0.511805555555556" bottom="0.590277777777778" header="0.5" footer="0.5"/>
  <pageSetup paperSize="9" scale="88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abSelected="1" workbookViewId="0">
      <selection activeCell="A11" sqref="A11"/>
    </sheetView>
  </sheetViews>
  <sheetFormatPr defaultColWidth="9" defaultRowHeight="15" outlineLevelCol="4"/>
  <cols>
    <col min="1" max="1" width="72.875" style="2" customWidth="1"/>
    <col min="2" max="4" width="18.875" style="2" customWidth="1"/>
    <col min="5" max="5" width="18.875" style="3" customWidth="1"/>
    <col min="6" max="16384" width="9" style="1"/>
  </cols>
  <sheetData>
    <row r="1" s="1" customFormat="1" ht="27" customHeight="1" spans="1:5">
      <c r="A1" s="4" t="s">
        <v>123</v>
      </c>
      <c r="B1" s="5"/>
      <c r="C1" s="5"/>
      <c r="D1" s="5"/>
      <c r="E1" s="3"/>
    </row>
    <row r="2" s="1" customFormat="1" ht="26" customHeight="1" spans="1:5">
      <c r="A2" s="6" t="s">
        <v>124</v>
      </c>
      <c r="B2" s="6"/>
      <c r="C2" s="6"/>
      <c r="D2" s="6"/>
      <c r="E2" s="7"/>
    </row>
    <row r="3" s="1" customFormat="1" ht="20" customHeight="1" spans="1:5">
      <c r="A3" s="8"/>
      <c r="B3" s="8"/>
      <c r="C3" s="8"/>
      <c r="D3" s="8"/>
      <c r="E3" s="9" t="s">
        <v>62</v>
      </c>
    </row>
    <row r="4" s="1" customFormat="1" ht="25" customHeight="1" spans="1:5">
      <c r="A4" s="10" t="s">
        <v>105</v>
      </c>
      <c r="B4" s="11" t="s">
        <v>125</v>
      </c>
      <c r="C4" s="11" t="s">
        <v>125</v>
      </c>
      <c r="D4" s="11" t="s">
        <v>125</v>
      </c>
      <c r="E4" s="12" t="s">
        <v>108</v>
      </c>
    </row>
    <row r="5" s="1" customFormat="1" ht="25" customHeight="1" spans="1:5">
      <c r="A5" s="13"/>
      <c r="B5" s="14" t="s">
        <v>65</v>
      </c>
      <c r="C5" s="14" t="s">
        <v>66</v>
      </c>
      <c r="D5" s="14" t="s">
        <v>67</v>
      </c>
      <c r="E5" s="15" t="s">
        <v>66</v>
      </c>
    </row>
    <row r="6" s="1" customFormat="1" ht="25" customHeight="1" spans="1:5">
      <c r="A6" s="16" t="s">
        <v>72</v>
      </c>
      <c r="B6" s="17">
        <f>B7+B29+B31</f>
        <v>0</v>
      </c>
      <c r="C6" s="17">
        <f>C7+C29+C31+C32</f>
        <v>0</v>
      </c>
      <c r="D6" s="17">
        <f>D7+D29+D30+D31+D32+D34</f>
        <v>771.40356</v>
      </c>
      <c r="E6" s="18" t="str">
        <f t="shared" ref="E6:E14" si="0">IFERROR(D6/C6,"")</f>
        <v/>
      </c>
    </row>
    <row r="7" s="1" customFormat="1" ht="25" customHeight="1" spans="1:5">
      <c r="A7" s="19" t="s">
        <v>126</v>
      </c>
      <c r="B7" s="20">
        <f>B10+B17+B23+B26+B27</f>
        <v>0</v>
      </c>
      <c r="C7" s="20">
        <f>C10+C17+C23+C26+C27</f>
        <v>0</v>
      </c>
      <c r="D7" s="20">
        <f>D8+D10+D17+D19+D21+D23+D26+D27</f>
        <v>771.40356</v>
      </c>
      <c r="E7" s="21" t="str">
        <f t="shared" si="0"/>
        <v/>
      </c>
    </row>
    <row r="8" s="1" customFormat="1" ht="25" customHeight="1" spans="1:5">
      <c r="A8" s="22" t="s">
        <v>127</v>
      </c>
      <c r="B8" s="20"/>
      <c r="C8" s="20"/>
      <c r="D8" s="20"/>
      <c r="E8" s="21"/>
    </row>
    <row r="9" s="1" customFormat="1" ht="25" customHeight="1" spans="1:5">
      <c r="A9" s="22" t="s">
        <v>128</v>
      </c>
      <c r="B9" s="20"/>
      <c r="C9" s="20"/>
      <c r="D9" s="20"/>
      <c r="E9" s="21"/>
    </row>
    <row r="10" s="1" customFormat="1" ht="25" customHeight="1" spans="1:5">
      <c r="A10" s="19" t="s">
        <v>129</v>
      </c>
      <c r="B10" s="20">
        <f>SUBTOTAL(9,B11:B16)</f>
        <v>0</v>
      </c>
      <c r="C10" s="20">
        <f>SUBTOTAL(9,C11:C16)</f>
        <v>0</v>
      </c>
      <c r="D10" s="20">
        <f>SUBTOTAL(9,D11:D16)</f>
        <v>44.45</v>
      </c>
      <c r="E10" s="21" t="str">
        <f t="shared" si="0"/>
        <v/>
      </c>
    </row>
    <row r="11" s="1" customFormat="1" ht="25" customHeight="1" spans="1:5">
      <c r="A11" s="19" t="s">
        <v>130</v>
      </c>
      <c r="B11" s="20"/>
      <c r="C11" s="20"/>
      <c r="D11" s="20"/>
      <c r="E11" s="21" t="str">
        <f t="shared" si="0"/>
        <v/>
      </c>
    </row>
    <row r="12" s="1" customFormat="1" ht="25" customHeight="1" spans="1:5">
      <c r="A12" s="19" t="s">
        <v>131</v>
      </c>
      <c r="B12" s="20"/>
      <c r="C12" s="20"/>
      <c r="D12" s="20">
        <v>44.45</v>
      </c>
      <c r="E12" s="21" t="str">
        <f t="shared" si="0"/>
        <v/>
      </c>
    </row>
    <row r="13" s="1" customFormat="1" ht="25" customHeight="1" spans="1:5">
      <c r="A13" s="19" t="s">
        <v>132</v>
      </c>
      <c r="B13" s="20"/>
      <c r="C13" s="20"/>
      <c r="D13" s="20"/>
      <c r="E13" s="21" t="str">
        <f t="shared" si="0"/>
        <v/>
      </c>
    </row>
    <row r="14" s="1" customFormat="1" ht="25" customHeight="1" spans="1:5">
      <c r="A14" s="19" t="s">
        <v>133</v>
      </c>
      <c r="B14" s="20"/>
      <c r="C14" s="20"/>
      <c r="D14" s="20"/>
      <c r="E14" s="21" t="str">
        <f t="shared" si="0"/>
        <v/>
      </c>
    </row>
    <row r="15" s="1" customFormat="1" ht="25" customHeight="1" spans="1:5">
      <c r="A15" s="19" t="s">
        <v>134</v>
      </c>
      <c r="B15" s="20"/>
      <c r="C15" s="20"/>
      <c r="D15" s="20"/>
      <c r="E15" s="21"/>
    </row>
    <row r="16" s="1" customFormat="1" ht="25" customHeight="1" spans="1:5">
      <c r="A16" s="19" t="s">
        <v>135</v>
      </c>
      <c r="B16" s="20"/>
      <c r="C16" s="20"/>
      <c r="D16" s="20"/>
      <c r="E16" s="21" t="str">
        <f>IFERROR(D16/C16,"")</f>
        <v/>
      </c>
    </row>
    <row r="17" s="1" customFormat="1" ht="25" customHeight="1" spans="1:5">
      <c r="A17" s="22" t="s">
        <v>136</v>
      </c>
      <c r="B17" s="20">
        <f>B18</f>
        <v>0</v>
      </c>
      <c r="C17" s="20">
        <f>C18</f>
        <v>0</v>
      </c>
      <c r="D17" s="20">
        <f t="shared" ref="D17:D21" si="1">D18</f>
        <v>680.12956</v>
      </c>
      <c r="E17" s="21"/>
    </row>
    <row r="18" s="1" customFormat="1" ht="25" customHeight="1" spans="1:5">
      <c r="A18" s="22" t="s">
        <v>137</v>
      </c>
      <c r="B18" s="20"/>
      <c r="C18" s="20"/>
      <c r="D18" s="20">
        <v>680.12956</v>
      </c>
      <c r="E18" s="21"/>
    </row>
    <row r="19" s="1" customFormat="1" ht="25" customHeight="1" spans="1:5">
      <c r="A19" s="22" t="s">
        <v>138</v>
      </c>
      <c r="B19" s="20"/>
      <c r="C19" s="20"/>
      <c r="D19" s="20">
        <f t="shared" si="1"/>
        <v>0</v>
      </c>
      <c r="E19" s="21"/>
    </row>
    <row r="20" s="1" customFormat="1" ht="25" customHeight="1" spans="1:5">
      <c r="A20" s="22" t="s">
        <v>128</v>
      </c>
      <c r="B20" s="20"/>
      <c r="C20" s="20"/>
      <c r="D20" s="20"/>
      <c r="E20" s="21"/>
    </row>
    <row r="21" s="1" customFormat="1" ht="25" customHeight="1" spans="1:5">
      <c r="A21" s="22" t="s">
        <v>139</v>
      </c>
      <c r="B21" s="20"/>
      <c r="C21" s="20"/>
      <c r="D21" s="20">
        <f t="shared" si="1"/>
        <v>0</v>
      </c>
      <c r="E21" s="21"/>
    </row>
    <row r="22" s="1" customFormat="1" ht="25" customHeight="1" spans="1:5">
      <c r="A22" s="22" t="s">
        <v>140</v>
      </c>
      <c r="B22" s="20"/>
      <c r="C22" s="20"/>
      <c r="D22" s="20"/>
      <c r="E22" s="21"/>
    </row>
    <row r="23" s="1" customFormat="1" ht="25" customHeight="1" spans="1:5">
      <c r="A23" s="19" t="s">
        <v>141</v>
      </c>
      <c r="B23" s="20">
        <f>SUBTOTAL(9,B24:B24)</f>
        <v>0</v>
      </c>
      <c r="C23" s="20">
        <f>SUBTOTAL(9,C24:C24)</f>
        <v>0</v>
      </c>
      <c r="D23" s="20">
        <f>SUBTOTAL(9,D24:D25)</f>
        <v>46.824</v>
      </c>
      <c r="E23" s="21" t="str">
        <f t="shared" ref="E23:E26" si="2">IFERROR(D23/C23,"")</f>
        <v/>
      </c>
    </row>
    <row r="24" s="1" customFormat="1" ht="25" customHeight="1" spans="1:5">
      <c r="A24" s="19" t="s">
        <v>142</v>
      </c>
      <c r="B24" s="20"/>
      <c r="C24" s="20"/>
      <c r="D24" s="20">
        <v>46.824</v>
      </c>
      <c r="E24" s="21" t="str">
        <f t="shared" si="2"/>
        <v/>
      </c>
    </row>
    <row r="25" s="1" customFormat="1" ht="25" customHeight="1" spans="1:5">
      <c r="A25" s="22" t="s">
        <v>143</v>
      </c>
      <c r="B25" s="20"/>
      <c r="C25" s="20"/>
      <c r="D25" s="20"/>
      <c r="E25" s="21"/>
    </row>
    <row r="26" s="1" customFormat="1" ht="25" customHeight="1" spans="1:5">
      <c r="A26" s="19" t="s">
        <v>144</v>
      </c>
      <c r="B26" s="20"/>
      <c r="C26" s="20"/>
      <c r="D26" s="20"/>
      <c r="E26" s="21" t="str">
        <f t="shared" si="2"/>
        <v/>
      </c>
    </row>
    <row r="27" s="1" customFormat="1" ht="25" customHeight="1" spans="1:5">
      <c r="A27" s="19" t="s">
        <v>145</v>
      </c>
      <c r="B27" s="20"/>
      <c r="C27" s="20"/>
      <c r="D27" s="20"/>
      <c r="E27" s="21"/>
    </row>
    <row r="28" s="1" customFormat="1" ht="25" customHeight="1" spans="1:5">
      <c r="A28" s="19"/>
      <c r="B28" s="20"/>
      <c r="C28" s="20"/>
      <c r="D28" s="20"/>
      <c r="E28" s="21"/>
    </row>
    <row r="29" s="1" customFormat="1" ht="25" customHeight="1" spans="1:5">
      <c r="A29" s="19" t="s">
        <v>84</v>
      </c>
      <c r="B29" s="20"/>
      <c r="C29" s="20"/>
      <c r="D29" s="20"/>
      <c r="E29" s="21" t="str">
        <f t="shared" ref="E29:E34" si="3">IFERROR(D29/C29,"")</f>
        <v/>
      </c>
    </row>
    <row r="30" s="1" customFormat="1" ht="25" customHeight="1" spans="1:5">
      <c r="A30" s="19" t="s">
        <v>76</v>
      </c>
      <c r="B30" s="20"/>
      <c r="C30" s="20"/>
      <c r="D30" s="20"/>
      <c r="E30" s="21" t="str">
        <f t="shared" si="3"/>
        <v/>
      </c>
    </row>
    <row r="31" s="1" customFormat="1" ht="25" customHeight="1" spans="1:5">
      <c r="A31" s="19" t="s">
        <v>90</v>
      </c>
      <c r="B31" s="20"/>
      <c r="C31" s="20"/>
      <c r="D31" s="20"/>
      <c r="E31" s="21" t="str">
        <f t="shared" si="3"/>
        <v/>
      </c>
    </row>
    <row r="32" s="1" customFormat="1" ht="25" customHeight="1" spans="1:5">
      <c r="A32" s="19" t="s">
        <v>146</v>
      </c>
      <c r="B32" s="20"/>
      <c r="C32" s="20"/>
      <c r="D32" s="20"/>
      <c r="E32" s="21" t="str">
        <f t="shared" si="3"/>
        <v/>
      </c>
    </row>
    <row r="33" s="1" customFormat="1" ht="25" customHeight="1" spans="1:5">
      <c r="A33" s="19" t="s">
        <v>147</v>
      </c>
      <c r="B33" s="20"/>
      <c r="C33" s="20"/>
      <c r="D33" s="20"/>
      <c r="E33" s="21" t="str">
        <f t="shared" si="3"/>
        <v/>
      </c>
    </row>
    <row r="34" s="1" customFormat="1" ht="25" customHeight="1" spans="1:5">
      <c r="A34" s="19" t="s">
        <v>102</v>
      </c>
      <c r="B34" s="20"/>
      <c r="C34" s="20"/>
      <c r="D34" s="20"/>
      <c r="E34" s="21" t="str">
        <f t="shared" si="3"/>
        <v/>
      </c>
    </row>
  </sheetData>
  <mergeCells count="2">
    <mergeCell ref="A2:E2"/>
    <mergeCell ref="A4:A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1.镇一般收</vt:lpstr>
      <vt:lpstr>2.镇一般支</vt:lpstr>
      <vt:lpstr>3.镇一般总</vt:lpstr>
      <vt:lpstr>4.区基金收 </vt:lpstr>
      <vt:lpstr>5.基金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王一博</dc:creator>
  <cp:lastModifiedBy>饕餮</cp:lastModifiedBy>
  <dcterms:created xsi:type="dcterms:W3CDTF">2022-05-24T01:59:00Z</dcterms:created>
  <dcterms:modified xsi:type="dcterms:W3CDTF">2026-07-28T01:44:56Z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993CCE02819842DA93AD61A594E787D1_12</vt:lpwstr>
  </property>
  <property fmtid="{D5CDD505-2E9C-101B-9397-08002B2CF9AE}" pid="4" name="CalculationRule">
    <vt:i4>0</vt:i4>
  </property>
</Properties>
</file>