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activeTab="2"/>
  </bookViews>
  <sheets>
    <sheet name="7.市对区税收返还和一般转移支付" sheetId="3" r:id="rId1"/>
    <sheet name="8.一般公专项转移支付" sheetId="4" r:id="rId2"/>
    <sheet name="9.基金专项转移支付" sheetId="6" r:id="rId3"/>
    <sheet name="10.直达资金" sheetId="5" r:id="rId4"/>
    <sheet name="11.政府购买服务" sheetId="2" r:id="rId5"/>
  </sheets>
  <definedNames>
    <definedName name="_xlnm.Print_Area" localSheetId="4">'11.政府购买服务'!$A$1:$D$25</definedName>
    <definedName name="_xlnm.Print_Titles" localSheetId="4">'11.政府购买服务'!$1:$5</definedName>
    <definedName name="_xlnm.Print_Area" localSheetId="3">'10.直达资金'!$A$1:$J$26</definedName>
    <definedName name="_xlnm.Print_Titles" localSheetId="3">'10.直达资金'!$1:$5</definedName>
  </definedNames>
  <calcPr calcId="144525"/>
</workbook>
</file>

<file path=xl/sharedStrings.xml><?xml version="1.0" encoding="utf-8"?>
<sst xmlns="http://schemas.openxmlformats.org/spreadsheetml/2006/main" count="260" uniqueCount="200">
  <si>
    <t>表七</t>
  </si>
  <si>
    <t>北京市密云区2024年市对区税收返还和一般性转移支付情况表</t>
  </si>
  <si>
    <t>单位：万元</t>
  </si>
  <si>
    <t>序号</t>
  </si>
  <si>
    <t>项目</t>
  </si>
  <si>
    <t>一般公共预算</t>
  </si>
  <si>
    <t>总体</t>
  </si>
  <si>
    <t>税收返还</t>
  </si>
  <si>
    <t>体制补助及可统筹使用的一般转移支付</t>
  </si>
  <si>
    <t>（1）</t>
  </si>
  <si>
    <t>体制补助</t>
  </si>
  <si>
    <t>（2）</t>
  </si>
  <si>
    <t>均衡性转移支付支出</t>
  </si>
  <si>
    <t>（3）</t>
  </si>
  <si>
    <t>落实功能区定位转移支付</t>
  </si>
  <si>
    <t>（4）</t>
  </si>
  <si>
    <t>固定数额补助</t>
  </si>
  <si>
    <t>（5）</t>
  </si>
  <si>
    <t>革命老区转移支付</t>
  </si>
  <si>
    <t>（6）</t>
  </si>
  <si>
    <t>基本公共服务均等化转移支付</t>
  </si>
  <si>
    <t>（7）</t>
  </si>
  <si>
    <t>重点生态功能区转移支付</t>
  </si>
  <si>
    <t>3</t>
  </si>
  <si>
    <t>具有专项用途的一般转移支付</t>
  </si>
  <si>
    <t>政策性转移支付</t>
  </si>
  <si>
    <t>教育转移支付</t>
  </si>
  <si>
    <t>残疾人事业等转移支付</t>
  </si>
  <si>
    <t>经济结构调整转移支付</t>
  </si>
  <si>
    <t>其他具有专项用途的一般转移支付</t>
  </si>
  <si>
    <t>退税减税降费转移支付</t>
  </si>
  <si>
    <t>结算补助</t>
  </si>
  <si>
    <t>表八</t>
  </si>
  <si>
    <t>北京市密云区2024年市对区一般公共预算
专项转移支付分项目情况表</t>
  </si>
  <si>
    <t>合计</t>
  </si>
  <si>
    <t>一般公共服务支出</t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</si>
  <si>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）</t>
    </r>
  </si>
  <si>
    <t>京台京港基层交流专项补助资金</t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</si>
  <si>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）</t>
    </r>
  </si>
  <si>
    <t>综治工作市对区奖励经费资金</t>
  </si>
  <si>
    <t>国防支出</t>
  </si>
  <si>
    <t>国防动员人民防空业务</t>
  </si>
  <si>
    <t>教育支出</t>
  </si>
  <si>
    <t>基础建设</t>
  </si>
  <si>
    <t>教育改革发展专项资金</t>
  </si>
  <si>
    <t>中央普通高中学生资助补助经费</t>
  </si>
  <si>
    <t>中央支持学前教育发展资金</t>
  </si>
  <si>
    <t>文化旅游体育与传媒支出</t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</si>
  <si>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8</t>
    </r>
    <r>
      <rPr>
        <sz val="12"/>
        <color theme="1"/>
        <rFont val="宋体"/>
        <charset val="134"/>
      </rPr>
      <t>）</t>
    </r>
  </si>
  <si>
    <t>社会保障和就业支出</t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</si>
  <si>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9</t>
    </r>
    <r>
      <rPr>
        <sz val="12"/>
        <color theme="1"/>
        <rFont val="宋体"/>
        <charset val="134"/>
      </rPr>
      <t>）</t>
    </r>
  </si>
  <si>
    <t>社会保障</t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</si>
  <si>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10</t>
    </r>
    <r>
      <rPr>
        <sz val="12"/>
        <color theme="1"/>
        <rFont val="宋体"/>
        <charset val="134"/>
      </rPr>
      <t>）</t>
    </r>
  </si>
  <si>
    <t>城乡居民基本养老保险基础养老金及丧葬补助金</t>
  </si>
  <si>
    <t>卫生健康支出</t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</si>
  <si>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11</t>
    </r>
    <r>
      <rPr>
        <sz val="12"/>
        <color theme="1"/>
        <rFont val="宋体"/>
        <charset val="134"/>
      </rPr>
      <t>）</t>
    </r>
  </si>
  <si>
    <t>医疗保障</t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</si>
  <si>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12</t>
    </r>
    <r>
      <rPr>
        <sz val="12"/>
        <color theme="1"/>
        <rFont val="宋体"/>
        <charset val="134"/>
      </rPr>
      <t>）</t>
    </r>
  </si>
  <si>
    <t>农村地区社区卫生机构人员岗位补助资金</t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</si>
  <si>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13</t>
    </r>
    <r>
      <rPr>
        <sz val="12"/>
        <color theme="1"/>
        <rFont val="宋体"/>
        <charset val="134"/>
      </rPr>
      <t>）</t>
    </r>
  </si>
  <si>
    <t>促进基层中医药传承创新发展经费</t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</si>
  <si>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14</t>
    </r>
    <r>
      <rPr>
        <sz val="12"/>
        <color theme="1"/>
        <rFont val="宋体"/>
        <charset val="134"/>
      </rPr>
      <t>）</t>
    </r>
  </si>
  <si>
    <t>健康密云信息化平台建设项目</t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</si>
  <si>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15</t>
    </r>
    <r>
      <rPr>
        <sz val="12"/>
        <color theme="1"/>
        <rFont val="宋体"/>
        <charset val="134"/>
      </rPr>
      <t>）</t>
    </r>
  </si>
  <si>
    <t>新冠肺炎患者救治费用补助</t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</si>
  <si>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16</t>
    </r>
    <r>
      <rPr>
        <sz val="12"/>
        <color theme="1"/>
        <rFont val="宋体"/>
        <charset val="134"/>
      </rPr>
      <t>）</t>
    </r>
  </si>
  <si>
    <t>中央医疗服务与保障能力提升补助资金</t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</si>
  <si>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17</t>
    </r>
    <r>
      <rPr>
        <sz val="12"/>
        <color theme="1"/>
        <rFont val="宋体"/>
        <charset val="134"/>
      </rPr>
      <t>）</t>
    </r>
  </si>
  <si>
    <t>一线医务人员临时性工作补助</t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</si>
  <si>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18</t>
    </r>
    <r>
      <rPr>
        <sz val="12"/>
        <color theme="1"/>
        <rFont val="宋体"/>
        <charset val="134"/>
      </rPr>
      <t>）</t>
    </r>
  </si>
  <si>
    <t>重大传染病防治</t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</si>
  <si>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19</t>
    </r>
    <r>
      <rPr>
        <sz val="12"/>
        <color theme="1"/>
        <rFont val="宋体"/>
        <charset val="134"/>
      </rPr>
      <t>）</t>
    </r>
  </si>
  <si>
    <t>重大公共卫生服务补助资金</t>
  </si>
  <si>
    <t>节能环保支出</t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</si>
  <si>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20</t>
    </r>
    <r>
      <rPr>
        <sz val="12"/>
        <color theme="1"/>
        <rFont val="宋体"/>
        <charset val="134"/>
      </rPr>
      <t>）</t>
    </r>
  </si>
  <si>
    <t>污染防治专项转移支付资金</t>
  </si>
  <si>
    <t>城乡社区支出</t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</si>
  <si>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21</t>
    </r>
    <r>
      <rPr>
        <sz val="12"/>
        <color theme="1"/>
        <rFont val="宋体"/>
        <charset val="134"/>
      </rPr>
      <t>）</t>
    </r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</si>
  <si>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）</t>
    </r>
  </si>
  <si>
    <t>背街小巷整治提升奖励资金</t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</si>
  <si>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23</t>
    </r>
    <r>
      <rPr>
        <sz val="12"/>
        <color theme="1"/>
        <rFont val="宋体"/>
        <charset val="134"/>
      </rPr>
      <t>）</t>
    </r>
  </si>
  <si>
    <t>电动自行车充电设施建设项目</t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</si>
  <si>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24</t>
    </r>
    <r>
      <rPr>
        <sz val="12"/>
        <color theme="1"/>
        <rFont val="宋体"/>
        <charset val="134"/>
      </rPr>
      <t>）</t>
    </r>
  </si>
  <si>
    <t>垃圾分类专项补助资金</t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</si>
  <si>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25</t>
    </r>
    <r>
      <rPr>
        <sz val="12"/>
        <color theme="1"/>
        <rFont val="宋体"/>
        <charset val="134"/>
      </rPr>
      <t>）</t>
    </r>
  </si>
  <si>
    <t>首都环境建设市级重点项目</t>
  </si>
  <si>
    <t>农林水支出</t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</si>
  <si>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26</t>
    </r>
    <r>
      <rPr>
        <sz val="12"/>
        <color theme="1"/>
        <rFont val="宋体"/>
        <charset val="134"/>
      </rPr>
      <t>）</t>
    </r>
  </si>
  <si>
    <t>农业农村改革发展专项资金</t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</si>
  <si>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27</t>
    </r>
    <r>
      <rPr>
        <sz val="12"/>
        <color theme="1"/>
        <rFont val="宋体"/>
        <charset val="134"/>
      </rPr>
      <t>）</t>
    </r>
  </si>
  <si>
    <t>林业改革发展专项资金</t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</si>
  <si>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）</t>
    </r>
  </si>
  <si>
    <t>普惠金融发展专项资金</t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</si>
  <si>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29</t>
    </r>
    <r>
      <rPr>
        <sz val="12"/>
        <color theme="1"/>
        <rFont val="宋体"/>
        <charset val="134"/>
      </rPr>
      <t>）</t>
    </r>
  </si>
  <si>
    <t>水务改革发展专项资金</t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</si>
  <si>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30</t>
    </r>
    <r>
      <rPr>
        <sz val="12"/>
        <color theme="1"/>
        <rFont val="宋体"/>
        <charset val="134"/>
      </rPr>
      <t>）</t>
    </r>
  </si>
  <si>
    <t>传统村落集中连片保护利用示范补助资金</t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</si>
  <si>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31</t>
    </r>
    <r>
      <rPr>
        <sz val="12"/>
        <color theme="1"/>
        <rFont val="宋体"/>
        <charset val="134"/>
      </rPr>
      <t>）</t>
    </r>
  </si>
  <si>
    <t>财政耕地建设与利用资金</t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</si>
  <si>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32</t>
    </r>
    <r>
      <rPr>
        <sz val="12"/>
        <color theme="1"/>
        <rFont val="宋体"/>
        <charset val="134"/>
      </rPr>
      <t>）</t>
    </r>
  </si>
  <si>
    <t>农村综合改革转移支付项目</t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</si>
  <si>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33</t>
    </r>
    <r>
      <rPr>
        <sz val="12"/>
        <color theme="1"/>
        <rFont val="宋体"/>
        <charset val="134"/>
      </rPr>
      <t>）</t>
    </r>
  </si>
  <si>
    <t>农业产业发展资金</t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</si>
  <si>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34</t>
    </r>
    <r>
      <rPr>
        <sz val="12"/>
        <color theme="1"/>
        <rFont val="宋体"/>
        <charset val="134"/>
      </rPr>
      <t>）</t>
    </r>
  </si>
  <si>
    <t>农业生态资源保护资金</t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</si>
  <si>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）</t>
    </r>
  </si>
  <si>
    <t>衔接推进乡村振兴补助</t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</si>
  <si>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36</t>
    </r>
    <r>
      <rPr>
        <sz val="12"/>
        <color theme="1"/>
        <rFont val="宋体"/>
        <charset val="134"/>
      </rPr>
      <t>）</t>
    </r>
  </si>
  <si>
    <t>水利发展资金</t>
  </si>
  <si>
    <t>交通运输支出</t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</si>
  <si>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37</t>
    </r>
    <r>
      <rPr>
        <sz val="12"/>
        <color theme="1"/>
        <rFont val="宋体"/>
        <charset val="134"/>
      </rPr>
      <t>）</t>
    </r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</si>
  <si>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38</t>
    </r>
    <r>
      <rPr>
        <sz val="12"/>
        <color theme="1"/>
        <rFont val="宋体"/>
        <charset val="134"/>
      </rPr>
      <t>）</t>
    </r>
  </si>
  <si>
    <t>农村客运补贴资金</t>
  </si>
  <si>
    <t>住房保障支出</t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</si>
  <si>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39</t>
    </r>
    <r>
      <rPr>
        <sz val="12"/>
        <color theme="1"/>
        <rFont val="宋体"/>
        <charset val="134"/>
      </rPr>
      <t>）</t>
    </r>
  </si>
  <si>
    <t>农村危房改造补助资金</t>
  </si>
  <si>
    <t>灾害防治及应急管理支出</t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</si>
  <si>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40</t>
    </r>
    <r>
      <rPr>
        <sz val="12"/>
        <color theme="1"/>
        <rFont val="宋体"/>
        <charset val="134"/>
      </rPr>
      <t>）</t>
    </r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</si>
  <si>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41</t>
    </r>
    <r>
      <rPr>
        <sz val="12"/>
        <color theme="1"/>
        <rFont val="宋体"/>
        <charset val="134"/>
      </rPr>
      <t>）</t>
    </r>
  </si>
  <si>
    <t>应急管理专项转移支付资金</t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</si>
  <si>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42</t>
    </r>
    <r>
      <rPr>
        <sz val="12"/>
        <color theme="1"/>
        <rFont val="宋体"/>
        <charset val="134"/>
      </rPr>
      <t>）</t>
    </r>
  </si>
  <si>
    <t>重点自然灾害综合防治体系建设工程补助资金</t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</si>
  <si>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43</t>
    </r>
    <r>
      <rPr>
        <sz val="12"/>
        <color theme="1"/>
        <rFont val="宋体"/>
        <charset val="134"/>
      </rPr>
      <t>）</t>
    </r>
  </si>
  <si>
    <t>自然灾害应急能力提升工程补助资金</t>
  </si>
  <si>
    <t>表九</t>
  </si>
  <si>
    <t>北京市密云区2024年市对区政府性基金预算
专项转移支付分项目情况表</t>
  </si>
  <si>
    <t>政府性基金预算</t>
  </si>
  <si>
    <t>三北工程建设</t>
  </si>
  <si>
    <t>保障性安居工程专项资金</t>
  </si>
  <si>
    <t>废弃矿山生态环境治理</t>
  </si>
  <si>
    <t>水库移民扶持基金</t>
  </si>
  <si>
    <t>资源勘探工业信息等支出</t>
  </si>
  <si>
    <t>推动大规模设备更新和消费品以旧换新</t>
  </si>
  <si>
    <t>非道路移动机械报废更新</t>
  </si>
  <si>
    <t>灾后恢复重建防灾减灾能力提升工程</t>
  </si>
  <si>
    <t>其他支出</t>
  </si>
  <si>
    <t>彩票公益金项目</t>
  </si>
  <si>
    <t>国民体质监测数据采集</t>
  </si>
  <si>
    <t>全民体育健身园建设</t>
  </si>
  <si>
    <t>医养结合项目</t>
  </si>
  <si>
    <t>健身步道建设项目</t>
  </si>
  <si>
    <t>世纪体育公园建设</t>
  </si>
  <si>
    <t>残疾人事业发展补助资金</t>
  </si>
  <si>
    <t>中央集中彩票公益金支持社会福利事业专项转移支付</t>
  </si>
  <si>
    <t>表十</t>
  </si>
  <si>
    <t>北京市密云区2024年区级直达资金决算情况表</t>
  </si>
  <si>
    <t>资金名称</t>
  </si>
  <si>
    <t>下达情况</t>
  </si>
  <si>
    <t>支出情况</t>
  </si>
  <si>
    <t>中央</t>
  </si>
  <si>
    <t>市级</t>
  </si>
  <si>
    <t>区级</t>
  </si>
  <si>
    <t>直达资金总计</t>
  </si>
  <si>
    <t>一</t>
  </si>
  <si>
    <t>共同财政事权转移支付</t>
  </si>
  <si>
    <t>残疾人事业发展补助经费</t>
  </si>
  <si>
    <t>城乡义务教育补助经费</t>
  </si>
  <si>
    <t>耕地建设与利用资金</t>
  </si>
  <si>
    <t>基本公共卫生服务补助资金</t>
  </si>
  <si>
    <t>基本药物制度补助资金</t>
  </si>
  <si>
    <t>计划生育转移支付资金</t>
  </si>
  <si>
    <t>就业补助资金</t>
  </si>
  <si>
    <t>困难群众救助补助经费</t>
  </si>
  <si>
    <t>学生资助补助经费</t>
  </si>
  <si>
    <t>医疗服务与保障能力提升补助资金</t>
  </si>
  <si>
    <t>优抚对象补助经费</t>
  </si>
  <si>
    <t>优抚对象医疗保障经费</t>
  </si>
  <si>
    <t>二</t>
  </si>
  <si>
    <t>一般性转移支付</t>
  </si>
  <si>
    <t>中央财政衔接推进乡村振兴补助资金</t>
  </si>
  <si>
    <t>三</t>
  </si>
  <si>
    <t>专项转移支付</t>
  </si>
  <si>
    <t>表十一</t>
  </si>
  <si>
    <t>北京市密云区2024年区本级
政府购买服务支出决算情况表</t>
  </si>
  <si>
    <t>指导性目录</t>
  </si>
  <si>
    <t>预算金额</t>
  </si>
  <si>
    <t>支出金额</t>
  </si>
  <si>
    <t>一级目录</t>
  </si>
  <si>
    <t>二级目录</t>
  </si>
  <si>
    <r>
      <rPr>
        <b/>
        <sz val="16"/>
        <rFont val="宋体"/>
        <charset val="134"/>
      </rPr>
      <t>合计</t>
    </r>
  </si>
  <si>
    <r>
      <rPr>
        <sz val="14"/>
        <rFont val="宋体"/>
        <charset val="134"/>
      </rPr>
      <t>公共服务</t>
    </r>
  </si>
  <si>
    <t>小计</t>
  </si>
  <si>
    <t>公共安全服务</t>
  </si>
  <si>
    <t>教育公共服务</t>
  </si>
  <si>
    <t>社会保障服务</t>
  </si>
  <si>
    <t>卫生健康公共服务</t>
  </si>
  <si>
    <t>生态保护和环境治理服务</t>
  </si>
  <si>
    <t>文化公共服务</t>
  </si>
  <si>
    <t>体育公共服务</t>
  </si>
  <si>
    <t>社会治理服务</t>
  </si>
  <si>
    <t>农业、林业和水利公共服务</t>
  </si>
  <si>
    <t>技术性公共服务</t>
  </si>
  <si>
    <r>
      <rPr>
        <sz val="14"/>
        <rFont val="宋体"/>
        <charset val="134"/>
      </rPr>
      <t>政府履职辅助性服务</t>
    </r>
  </si>
  <si>
    <t>法律服务</t>
  </si>
  <si>
    <t>会计审计服务</t>
  </si>
  <si>
    <t>监督检查辅助服务</t>
  </si>
  <si>
    <t>评审、评估和评价服务</t>
  </si>
  <si>
    <t>咨询服务</t>
  </si>
  <si>
    <t>信息化服务</t>
  </si>
  <si>
    <t>后勤服务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</si>
</sst>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#,##0_ ;[Red]\-#,##0\ "/>
    <numFmt numFmtId="177" formatCode="#,##0_ "/>
    <numFmt numFmtId="178" formatCode="0_ ;[Red]\-0\ "/>
    <numFmt numFmtId="179" formatCode="0_ "/>
  </numFmts>
  <fonts count="4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6"/>
      <name val="宋体"/>
      <charset val="134"/>
    </font>
    <font>
      <b/>
      <sz val="16"/>
      <name val="Times New Roman"/>
      <charset val="134"/>
    </font>
    <font>
      <sz val="14"/>
      <name val="Times New Roman"/>
      <charset val="134"/>
    </font>
    <font>
      <sz val="14"/>
      <name val="宋体"/>
      <charset val="134"/>
    </font>
    <font>
      <sz val="22"/>
      <name val="方正小标宋简体"/>
      <charset val="134"/>
    </font>
    <font>
      <b/>
      <sz val="16"/>
      <name val="宋体"/>
      <charset val="134"/>
    </font>
    <font>
      <b/>
      <sz val="16"/>
      <name val="Times New Roman"/>
      <charset val="0"/>
    </font>
    <font>
      <sz val="14"/>
      <name val="Times New Roman"/>
      <charset val="0"/>
    </font>
    <font>
      <b/>
      <sz val="14"/>
      <name val="宋体"/>
      <charset val="134"/>
    </font>
    <font>
      <b/>
      <sz val="14"/>
      <name val="Times New Roman"/>
      <charset val="134"/>
    </font>
    <font>
      <sz val="14"/>
      <name val="宋体"/>
      <charset val="0"/>
    </font>
    <font>
      <b/>
      <sz val="16"/>
      <color theme="1"/>
      <name val="宋体"/>
      <charset val="134"/>
      <scheme val="minor"/>
    </font>
    <font>
      <b/>
      <sz val="14"/>
      <color theme="1"/>
      <name val="Times New Roman"/>
      <charset val="134"/>
    </font>
    <font>
      <sz val="14"/>
      <color theme="1"/>
      <name val="Times New Roman"/>
      <charset val="134"/>
    </font>
    <font>
      <sz val="12"/>
      <name val="Arial"/>
      <charset val="134"/>
    </font>
    <font>
      <sz val="14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4"/>
      <color indexed="8"/>
      <name val="Times New Roman"/>
      <charset val="134"/>
    </font>
    <font>
      <sz val="12"/>
      <color theme="1"/>
      <name val="宋体"/>
      <charset val="134"/>
      <scheme val="minor"/>
    </font>
    <font>
      <sz val="18"/>
      <color theme="1"/>
      <name val="方正小标宋简体"/>
      <charset val="134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13" borderId="5" applyNumberFormat="0" applyFont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6" applyNumberFormat="0" applyFill="0" applyAlignment="0" applyProtection="0">
      <alignment vertical="center"/>
    </xf>
    <xf numFmtId="0" fontId="34" fillId="0" borderId="6" applyNumberFormat="0" applyFill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3" fillId="0" borderId="7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9" fillId="18" borderId="8" applyNumberFormat="0" applyAlignment="0" applyProtection="0">
      <alignment vertical="center"/>
    </xf>
    <xf numFmtId="0" fontId="40" fillId="18" borderId="4" applyNumberFormat="0" applyAlignment="0" applyProtection="0">
      <alignment vertical="center"/>
    </xf>
    <xf numFmtId="0" fontId="41" fillId="19" borderId="9" applyNumberFormat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43" fillId="0" borderId="10" applyNumberFormat="0" applyFill="0" applyAlignment="0" applyProtection="0">
      <alignment vertical="center"/>
    </xf>
    <xf numFmtId="0" fontId="44" fillId="0" borderId="11" applyNumberFormat="0" applyFill="0" applyAlignment="0" applyProtection="0">
      <alignment vertical="center"/>
    </xf>
    <xf numFmtId="0" fontId="45" fillId="27" borderId="0" applyNumberFormat="0" applyBorder="0" applyAlignment="0" applyProtection="0">
      <alignment vertical="center"/>
    </xf>
    <xf numFmtId="0" fontId="42" fillId="2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1" fillId="0" borderId="0"/>
  </cellStyleXfs>
  <cellXfs count="6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78" fontId="1" fillId="0" borderId="0" xfId="0" applyNumberFormat="1" applyFont="1" applyFill="1" applyBorder="1" applyAlignment="1">
      <alignment vertical="center"/>
    </xf>
    <xf numFmtId="1" fontId="5" fillId="0" borderId="0" xfId="49" applyNumberFormat="1" applyFont="1" applyFill="1" applyAlignment="1">
      <alignment vertical="top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178" fontId="1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78" fontId="7" fillId="0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178" fontId="3" fillId="0" borderId="3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vertical="center"/>
    </xf>
    <xf numFmtId="178" fontId="11" fillId="0" borderId="3" xfId="0" applyNumberFormat="1" applyFont="1" applyFill="1" applyBorder="1" applyAlignment="1">
      <alignment vertical="center"/>
    </xf>
    <xf numFmtId="0" fontId="12" fillId="0" borderId="3" xfId="0" applyFont="1" applyFill="1" applyBorder="1" applyAlignment="1">
      <alignment vertical="center"/>
    </xf>
    <xf numFmtId="178" fontId="4" fillId="0" borderId="3" xfId="0" applyNumberFormat="1" applyFont="1" applyFill="1" applyBorder="1" applyAlignment="1">
      <alignment vertical="center"/>
    </xf>
    <xf numFmtId="178" fontId="4" fillId="0" borderId="0" xfId="0" applyNumberFormat="1" applyFont="1" applyFill="1" applyBorder="1" applyAlignment="1">
      <alignment vertical="center"/>
    </xf>
    <xf numFmtId="0" fontId="0" fillId="0" borderId="0" xfId="0" applyFont="1" applyFill="1" applyAlignment="1"/>
    <xf numFmtId="0" fontId="0" fillId="0" borderId="0" xfId="0" applyFill="1" applyAlignment="1">
      <alignment vertical="center"/>
    </xf>
    <xf numFmtId="0" fontId="13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6" fillId="0" borderId="0" xfId="0" applyFont="1" applyFill="1" applyAlignment="1">
      <alignment horizontal="right" vertical="center"/>
    </xf>
    <xf numFmtId="0" fontId="16" fillId="0" borderId="0" xfId="0" applyFont="1" applyFill="1" applyAlignment="1"/>
    <xf numFmtId="0" fontId="0" fillId="0" borderId="0" xfId="0" applyFill="1" applyAlignment="1">
      <alignment horizontal="center" vertical="center"/>
    </xf>
    <xf numFmtId="178" fontId="0" fillId="0" borderId="0" xfId="0" applyNumberFormat="1" applyFill="1" applyAlignment="1">
      <alignment vertical="center"/>
    </xf>
    <xf numFmtId="0" fontId="17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center" vertical="center"/>
    </xf>
    <xf numFmtId="178" fontId="6" fillId="0" borderId="0" xfId="0" applyNumberFormat="1" applyFont="1" applyFill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178" fontId="13" fillId="0" borderId="3" xfId="0" applyNumberFormat="1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vertical="center"/>
    </xf>
    <xf numFmtId="176" fontId="14" fillId="0" borderId="3" xfId="0" applyNumberFormat="1" applyFont="1" applyFill="1" applyBorder="1" applyAlignment="1">
      <alignment horizontal="right" vertical="center"/>
    </xf>
    <xf numFmtId="0" fontId="18" fillId="0" borderId="3" xfId="0" applyFont="1" applyFill="1" applyBorder="1" applyAlignment="1">
      <alignment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vertical="center"/>
    </xf>
    <xf numFmtId="177" fontId="15" fillId="0" borderId="3" xfId="0" applyNumberFormat="1" applyFont="1" applyFill="1" applyBorder="1" applyAlignment="1">
      <alignment horizontal="right" vertical="center"/>
    </xf>
    <xf numFmtId="177" fontId="19" fillId="0" borderId="3" xfId="8" applyNumberFormat="1" applyFont="1" applyFill="1" applyBorder="1" applyAlignment="1">
      <alignment horizontal="right" vertical="center" wrapText="1"/>
    </xf>
    <xf numFmtId="177" fontId="14" fillId="0" borderId="3" xfId="0" applyNumberFormat="1" applyFont="1" applyFill="1" applyBorder="1" applyAlignment="1">
      <alignment horizontal="right" vertical="center"/>
    </xf>
    <xf numFmtId="177" fontId="4" fillId="0" borderId="3" xfId="8" applyNumberFormat="1" applyFont="1" applyFill="1" applyBorder="1" applyAlignment="1">
      <alignment horizontal="right" vertical="center" wrapText="1"/>
    </xf>
    <xf numFmtId="178" fontId="20" fillId="0" borderId="0" xfId="0" applyNumberFormat="1" applyFont="1" applyFill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21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22" fillId="0" borderId="3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177" fontId="24" fillId="0" borderId="3" xfId="0" applyNumberFormat="1" applyFont="1" applyFill="1" applyBorder="1" applyAlignment="1">
      <alignment horizontal="right" vertical="center"/>
    </xf>
    <xf numFmtId="0" fontId="25" fillId="0" borderId="3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vertical="center"/>
    </xf>
    <xf numFmtId="177" fontId="25" fillId="0" borderId="3" xfId="0" applyNumberFormat="1" applyFont="1" applyFill="1" applyBorder="1" applyAlignment="1">
      <alignment vertical="center"/>
    </xf>
    <xf numFmtId="0" fontId="26" fillId="0" borderId="3" xfId="0" applyFont="1" applyFill="1" applyBorder="1" applyAlignment="1">
      <alignment horizontal="center" vertical="center"/>
    </xf>
    <xf numFmtId="179" fontId="25" fillId="0" borderId="3" xfId="0" applyNumberFormat="1" applyFont="1" applyFill="1" applyBorder="1" applyAlignment="1">
      <alignment horizontal="center" vertical="center"/>
    </xf>
    <xf numFmtId="179" fontId="26" fillId="0" borderId="3" xfId="0" applyNumberFormat="1" applyFont="1" applyFill="1" applyBorder="1" applyAlignment="1">
      <alignment horizontal="center" vertical="center"/>
    </xf>
    <xf numFmtId="0" fontId="26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177" fontId="25" fillId="0" borderId="0" xfId="0" applyNumberFormat="1" applyFont="1" applyFill="1" applyAlignment="1">
      <alignment vertical="center"/>
    </xf>
    <xf numFmtId="179" fontId="26" fillId="0" borderId="3" xfId="0" applyNumberFormat="1" applyFont="1" applyFill="1" applyBorder="1" applyAlignment="1">
      <alignment horizontal="left" vertical="center"/>
    </xf>
    <xf numFmtId="49" fontId="0" fillId="0" borderId="0" xfId="0" applyNumberFormat="1" applyFill="1" applyAlignment="1">
      <alignment vertical="center"/>
    </xf>
    <xf numFmtId="49" fontId="21" fillId="0" borderId="0" xfId="0" applyNumberFormat="1" applyFont="1" applyFill="1" applyAlignment="1">
      <alignment horizontal="center" vertical="center"/>
    </xf>
    <xf numFmtId="49" fontId="22" fillId="0" borderId="3" xfId="0" applyNumberFormat="1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/>
    </xf>
    <xf numFmtId="179" fontId="26" fillId="0" borderId="3" xfId="0" applyNumberFormat="1" applyFont="1" applyFill="1" applyBorder="1" applyAlignment="1" quotePrefix="1">
      <alignment horizontal="center" vertical="center"/>
    </xf>
    <xf numFmtId="0" fontId="26" fillId="0" borderId="3" xfId="0" applyFont="1" applyFill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C7" sqref="C7"/>
    </sheetView>
  </sheetViews>
  <sheetFormatPr defaultColWidth="9" defaultRowHeight="13.5" outlineLevelCol="2"/>
  <cols>
    <col min="1" max="1" width="15.875" style="65" customWidth="1"/>
    <col min="2" max="2" width="40.75" style="24" customWidth="1"/>
    <col min="3" max="3" width="35.25" style="24" customWidth="1"/>
    <col min="4" max="5" width="9" style="24"/>
    <col min="6" max="6" width="10.375" style="24"/>
    <col min="7" max="16384" width="9" style="24"/>
  </cols>
  <sheetData>
    <row r="1" ht="27" customHeight="1" spans="1:1">
      <c r="A1" s="48" t="s">
        <v>0</v>
      </c>
    </row>
    <row r="2" ht="29" customHeight="1" spans="1:3">
      <c r="A2" s="66" t="s">
        <v>1</v>
      </c>
      <c r="B2" s="50"/>
      <c r="C2" s="50"/>
    </row>
    <row r="3" ht="20" customHeight="1" spans="3:3">
      <c r="C3" s="51" t="s">
        <v>2</v>
      </c>
    </row>
    <row r="4" ht="35" customHeight="1" spans="1:3">
      <c r="A4" s="67" t="s">
        <v>3</v>
      </c>
      <c r="B4" s="52" t="s">
        <v>4</v>
      </c>
      <c r="C4" s="52" t="s">
        <v>5</v>
      </c>
    </row>
    <row r="5" ht="31" customHeight="1" spans="1:3">
      <c r="A5" s="68"/>
      <c r="B5" s="52" t="s">
        <v>6</v>
      </c>
      <c r="C5" s="54">
        <f>SUBTOTAL(9,C6:C22)</f>
        <v>850969.8609</v>
      </c>
    </row>
    <row r="6" ht="26" customHeight="1" spans="1:3">
      <c r="A6" s="59">
        <v>1</v>
      </c>
      <c r="B6" s="56" t="s">
        <v>7</v>
      </c>
      <c r="C6" s="57">
        <v>16587</v>
      </c>
    </row>
    <row r="7" ht="26" customHeight="1" spans="1:3">
      <c r="A7" s="59">
        <v>2</v>
      </c>
      <c r="B7" s="56" t="s">
        <v>8</v>
      </c>
      <c r="C7" s="57">
        <f>SUBTOTAL(9,C8:C14)</f>
        <v>483892.78</v>
      </c>
    </row>
    <row r="8" ht="26" customHeight="1" spans="1:3">
      <c r="A8" s="59" t="s">
        <v>9</v>
      </c>
      <c r="B8" s="56" t="s">
        <v>10</v>
      </c>
      <c r="C8" s="57">
        <v>308497</v>
      </c>
    </row>
    <row r="9" ht="26" customHeight="1" spans="1:3">
      <c r="A9" s="59" t="s">
        <v>11</v>
      </c>
      <c r="B9" s="56" t="s">
        <v>12</v>
      </c>
      <c r="C9" s="57">
        <v>904</v>
      </c>
    </row>
    <row r="10" ht="26" customHeight="1" spans="1:3">
      <c r="A10" s="59" t="s">
        <v>13</v>
      </c>
      <c r="B10" s="56" t="s">
        <v>14</v>
      </c>
      <c r="C10" s="57">
        <v>70076</v>
      </c>
    </row>
    <row r="11" ht="26" customHeight="1" spans="1:3">
      <c r="A11" s="59" t="s">
        <v>15</v>
      </c>
      <c r="B11" s="56" t="s">
        <v>16</v>
      </c>
      <c r="C11" s="57">
        <v>79343</v>
      </c>
    </row>
    <row r="12" ht="26" customHeight="1" spans="1:3">
      <c r="A12" s="59" t="s">
        <v>17</v>
      </c>
      <c r="B12" s="56" t="s">
        <v>18</v>
      </c>
      <c r="C12" s="57">
        <v>105</v>
      </c>
    </row>
    <row r="13" ht="26" customHeight="1" spans="1:3">
      <c r="A13" s="59" t="s">
        <v>19</v>
      </c>
      <c r="B13" s="56" t="s">
        <v>20</v>
      </c>
      <c r="C13" s="57">
        <v>15214</v>
      </c>
    </row>
    <row r="14" ht="26" customHeight="1" spans="1:3">
      <c r="A14" s="59" t="s">
        <v>21</v>
      </c>
      <c r="B14" s="56" t="s">
        <v>22</v>
      </c>
      <c r="C14" s="57">
        <v>9753.78</v>
      </c>
    </row>
    <row r="15" ht="26" customHeight="1" spans="1:3">
      <c r="A15" s="59" t="s">
        <v>23</v>
      </c>
      <c r="B15" s="56" t="s">
        <v>24</v>
      </c>
      <c r="C15" s="57">
        <f>SUBTOTAL(9,C16:C20)</f>
        <v>348983.0809</v>
      </c>
    </row>
    <row r="16" ht="26" customHeight="1" spans="1:3">
      <c r="A16" s="59" t="s">
        <v>9</v>
      </c>
      <c r="B16" s="56" t="s">
        <v>25</v>
      </c>
      <c r="C16" s="57">
        <v>141187.8579</v>
      </c>
    </row>
    <row r="17" ht="26" customHeight="1" spans="1:3">
      <c r="A17" s="59" t="s">
        <v>11</v>
      </c>
      <c r="B17" s="56" t="s">
        <v>26</v>
      </c>
      <c r="C17" s="57">
        <v>40149.223</v>
      </c>
    </row>
    <row r="18" ht="26" customHeight="1" spans="1:3">
      <c r="A18" s="59" t="s">
        <v>13</v>
      </c>
      <c r="B18" s="56" t="s">
        <v>27</v>
      </c>
      <c r="C18" s="57">
        <v>17860</v>
      </c>
    </row>
    <row r="19" ht="26" customHeight="1" spans="1:3">
      <c r="A19" s="59" t="s">
        <v>15</v>
      </c>
      <c r="B19" s="56" t="s">
        <v>28</v>
      </c>
      <c r="C19" s="57">
        <v>40899</v>
      </c>
    </row>
    <row r="20" ht="26" customHeight="1" spans="1:3">
      <c r="A20" s="59" t="s">
        <v>17</v>
      </c>
      <c r="B20" s="56" t="s">
        <v>29</v>
      </c>
      <c r="C20" s="57">
        <v>108887</v>
      </c>
    </row>
    <row r="21" ht="26" customHeight="1" spans="1:3">
      <c r="A21" s="59">
        <v>4</v>
      </c>
      <c r="B21" s="56" t="s">
        <v>30</v>
      </c>
      <c r="C21" s="57">
        <v>0</v>
      </c>
    </row>
    <row r="22" ht="26" customHeight="1" spans="1:3">
      <c r="A22" s="59">
        <v>5</v>
      </c>
      <c r="B22" s="56" t="s">
        <v>31</v>
      </c>
      <c r="C22" s="57">
        <v>1507</v>
      </c>
    </row>
  </sheetData>
  <mergeCells count="1">
    <mergeCell ref="A2:C2"/>
  </mergeCells>
  <pageMargins left="0.511805555555556" right="0.550694444444444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0"/>
  <sheetViews>
    <sheetView workbookViewId="0">
      <selection activeCell="A29" sqref="A29:A30"/>
    </sheetView>
  </sheetViews>
  <sheetFormatPr defaultColWidth="9" defaultRowHeight="13.5" outlineLevelCol="2"/>
  <cols>
    <col min="1" max="1" width="10.875" style="24" customWidth="1"/>
    <col min="2" max="2" width="48.5" style="24" customWidth="1"/>
    <col min="3" max="3" width="24.75" style="24" customWidth="1"/>
    <col min="4" max="4" width="9" style="24"/>
    <col min="5" max="5" width="11.5" style="24"/>
    <col min="6" max="6" width="9" style="24"/>
    <col min="7" max="7" width="10.375" style="24"/>
    <col min="8" max="16383" width="9" style="24"/>
  </cols>
  <sheetData>
    <row r="1" ht="27" customHeight="1" spans="1:1">
      <c r="A1" s="48" t="s">
        <v>32</v>
      </c>
    </row>
    <row r="2" ht="45" customHeight="1" spans="1:3">
      <c r="A2" s="49" t="s">
        <v>33</v>
      </c>
      <c r="B2" s="50"/>
      <c r="C2" s="50"/>
    </row>
    <row r="3" ht="24" customHeight="1" spans="3:3">
      <c r="C3" s="51" t="s">
        <v>2</v>
      </c>
    </row>
    <row r="4" ht="40" customHeight="1" spans="1:3">
      <c r="A4" s="52" t="s">
        <v>3</v>
      </c>
      <c r="B4" s="52" t="s">
        <v>4</v>
      </c>
      <c r="C4" s="52" t="s">
        <v>5</v>
      </c>
    </row>
    <row r="5" ht="26" customHeight="1" spans="1:3">
      <c r="A5" s="53"/>
      <c r="B5" s="53" t="s">
        <v>34</v>
      </c>
      <c r="C5" s="54">
        <f>C6+C9+C11+C16+C18+C21+C31+C33+C39+C51+C54+C56</f>
        <v>307697.785</v>
      </c>
    </row>
    <row r="6" ht="26" customHeight="1" spans="1:3">
      <c r="A6" s="55">
        <v>1</v>
      </c>
      <c r="B6" s="56" t="s">
        <v>35</v>
      </c>
      <c r="C6" s="57">
        <f>346</f>
        <v>346</v>
      </c>
    </row>
    <row r="7" ht="26" customHeight="1" spans="1:3">
      <c r="A7" s="59" t="s">
        <v>36</v>
      </c>
      <c r="B7" s="56" t="s">
        <v>37</v>
      </c>
      <c r="C7" s="57">
        <v>86</v>
      </c>
    </row>
    <row r="8" ht="26" customHeight="1" spans="1:3">
      <c r="A8" s="59" t="s">
        <v>38</v>
      </c>
      <c r="B8" s="56" t="s">
        <v>39</v>
      </c>
      <c r="C8" s="57">
        <v>260</v>
      </c>
    </row>
    <row r="9" ht="26" customHeight="1" spans="1:3">
      <c r="A9" s="55">
        <v>2</v>
      </c>
      <c r="B9" s="56" t="s">
        <v>40</v>
      </c>
      <c r="C9" s="57">
        <v>518</v>
      </c>
    </row>
    <row r="10" ht="26" customHeight="1" spans="1:3">
      <c r="A10" s="59" t="s">
        <v>13</v>
      </c>
      <c r="B10" s="64" t="s">
        <v>41</v>
      </c>
      <c r="C10" s="57">
        <v>518</v>
      </c>
    </row>
    <row r="11" ht="26" customHeight="1" spans="1:3">
      <c r="A11" s="55">
        <v>3</v>
      </c>
      <c r="B11" s="56" t="s">
        <v>42</v>
      </c>
      <c r="C11" s="57">
        <f>SUM(C12:C15)</f>
        <v>28379</v>
      </c>
    </row>
    <row r="12" ht="26" customHeight="1" spans="1:3">
      <c r="A12" s="59" t="s">
        <v>15</v>
      </c>
      <c r="B12" s="56" t="s">
        <v>43</v>
      </c>
      <c r="C12" s="57">
        <v>5378</v>
      </c>
    </row>
    <row r="13" ht="26" customHeight="1" spans="1:3">
      <c r="A13" s="59" t="s">
        <v>17</v>
      </c>
      <c r="B13" s="56" t="s">
        <v>44</v>
      </c>
      <c r="C13" s="57">
        <v>22860</v>
      </c>
    </row>
    <row r="14" ht="26" customHeight="1" spans="1:3">
      <c r="A14" s="59" t="s">
        <v>19</v>
      </c>
      <c r="B14" s="56" t="s">
        <v>45</v>
      </c>
      <c r="C14" s="57">
        <v>11</v>
      </c>
    </row>
    <row r="15" ht="26" customHeight="1" spans="1:3">
      <c r="A15" s="59" t="s">
        <v>21</v>
      </c>
      <c r="B15" s="56" t="s">
        <v>46</v>
      </c>
      <c r="C15" s="57">
        <v>130</v>
      </c>
    </row>
    <row r="16" ht="26" customHeight="1" spans="1:3">
      <c r="A16" s="55">
        <v>4</v>
      </c>
      <c r="B16" s="56" t="s">
        <v>47</v>
      </c>
      <c r="C16" s="57">
        <v>1149</v>
      </c>
    </row>
    <row r="17" ht="26" customHeight="1" spans="1:3">
      <c r="A17" s="69" t="s">
        <v>48</v>
      </c>
      <c r="B17" s="56" t="s">
        <v>43</v>
      </c>
      <c r="C17" s="57">
        <v>1149</v>
      </c>
    </row>
    <row r="18" ht="26" customHeight="1" spans="1:3">
      <c r="A18" s="55">
        <v>5</v>
      </c>
      <c r="B18" s="56" t="s">
        <v>49</v>
      </c>
      <c r="C18" s="57">
        <v>692.37</v>
      </c>
    </row>
    <row r="19" ht="26" customHeight="1" spans="1:3">
      <c r="A19" s="69" t="s">
        <v>50</v>
      </c>
      <c r="B19" s="56" t="s">
        <v>51</v>
      </c>
      <c r="C19" s="57">
        <v>682</v>
      </c>
    </row>
    <row r="20" ht="26" customHeight="1" spans="1:3">
      <c r="A20" s="69" t="s">
        <v>52</v>
      </c>
      <c r="B20" s="56" t="s">
        <v>53</v>
      </c>
      <c r="C20" s="57">
        <v>10</v>
      </c>
    </row>
    <row r="21" ht="26" customHeight="1" spans="1:3">
      <c r="A21" s="55">
        <v>6</v>
      </c>
      <c r="B21" s="56" t="s">
        <v>54</v>
      </c>
      <c r="C21" s="57">
        <f>SUM(C22:C30)</f>
        <v>9715.825</v>
      </c>
    </row>
    <row r="22" s="24" customFormat="1" ht="26" customHeight="1" spans="1:3">
      <c r="A22" s="70" t="s">
        <v>55</v>
      </c>
      <c r="B22" s="56" t="s">
        <v>56</v>
      </c>
      <c r="C22" s="57">
        <v>363.8</v>
      </c>
    </row>
    <row r="23" s="24" customFormat="1" ht="26" customHeight="1" spans="1:3">
      <c r="A23" s="70" t="s">
        <v>57</v>
      </c>
      <c r="B23" s="56" t="s">
        <v>58</v>
      </c>
      <c r="C23" s="57">
        <v>4187.52</v>
      </c>
    </row>
    <row r="24" s="24" customFormat="1" ht="26" customHeight="1" spans="1:3">
      <c r="A24" s="70" t="s">
        <v>59</v>
      </c>
      <c r="B24" s="56" t="s">
        <v>60</v>
      </c>
      <c r="C24" s="57">
        <v>340</v>
      </c>
    </row>
    <row r="25" s="24" customFormat="1" ht="26" customHeight="1" spans="1:3">
      <c r="A25" s="70" t="s">
        <v>61</v>
      </c>
      <c r="B25" s="56" t="s">
        <v>62</v>
      </c>
      <c r="C25" s="57">
        <v>4000</v>
      </c>
    </row>
    <row r="26" ht="26" customHeight="1" spans="1:3">
      <c r="A26" s="70" t="s">
        <v>63</v>
      </c>
      <c r="B26" s="56" t="s">
        <v>64</v>
      </c>
      <c r="C26" s="57">
        <v>19</v>
      </c>
    </row>
    <row r="27" ht="26" customHeight="1" spans="1:3">
      <c r="A27" s="70" t="s">
        <v>65</v>
      </c>
      <c r="B27" s="56" t="s">
        <v>66</v>
      </c>
      <c r="C27" s="57">
        <v>242.32</v>
      </c>
    </row>
    <row r="28" ht="26" customHeight="1" spans="1:3">
      <c r="A28" s="70" t="s">
        <v>67</v>
      </c>
      <c r="B28" s="56" t="s">
        <v>68</v>
      </c>
      <c r="C28" s="57">
        <v>112.185</v>
      </c>
    </row>
    <row r="29" ht="26" customHeight="1" spans="1:3">
      <c r="A29" s="70" t="s">
        <v>69</v>
      </c>
      <c r="B29" s="56" t="s">
        <v>70</v>
      </c>
      <c r="C29" s="57">
        <v>321</v>
      </c>
    </row>
    <row r="30" ht="26" customHeight="1" spans="1:3">
      <c r="A30" s="70" t="s">
        <v>71</v>
      </c>
      <c r="B30" s="56" t="s">
        <v>72</v>
      </c>
      <c r="C30" s="57">
        <v>130</v>
      </c>
    </row>
    <row r="31" ht="26" customHeight="1" spans="1:3">
      <c r="A31" s="55">
        <v>7</v>
      </c>
      <c r="B31" s="56" t="s">
        <v>73</v>
      </c>
      <c r="C31" s="57">
        <f>42001.36</f>
        <v>42001.36</v>
      </c>
    </row>
    <row r="32" ht="26" customHeight="1" spans="1:3">
      <c r="A32" s="70" t="s">
        <v>74</v>
      </c>
      <c r="B32" s="56" t="s">
        <v>75</v>
      </c>
      <c r="C32" s="57">
        <v>42001</v>
      </c>
    </row>
    <row r="33" ht="26" customHeight="1" spans="1:3">
      <c r="A33" s="55">
        <v>8</v>
      </c>
      <c r="B33" s="56" t="s">
        <v>76</v>
      </c>
      <c r="C33" s="57">
        <f>745.78+20752.48</f>
        <v>21498.26</v>
      </c>
    </row>
    <row r="34" ht="26" customHeight="1" spans="1:3">
      <c r="A34" s="70" t="s">
        <v>77</v>
      </c>
      <c r="B34" s="56" t="s">
        <v>43</v>
      </c>
      <c r="C34" s="57">
        <f>745.78+17662.69</f>
        <v>18408.47</v>
      </c>
    </row>
    <row r="35" ht="26" customHeight="1" spans="1:3">
      <c r="A35" s="70" t="s">
        <v>78</v>
      </c>
      <c r="B35" s="56" t="s">
        <v>79</v>
      </c>
      <c r="C35" s="57">
        <v>400</v>
      </c>
    </row>
    <row r="36" ht="26" customHeight="1" spans="1:3">
      <c r="A36" s="70" t="s">
        <v>80</v>
      </c>
      <c r="B36" s="56" t="s">
        <v>81</v>
      </c>
      <c r="C36" s="57">
        <v>2.6142</v>
      </c>
    </row>
    <row r="37" ht="26" customHeight="1" spans="1:3">
      <c r="A37" s="70" t="s">
        <v>82</v>
      </c>
      <c r="B37" s="56" t="s">
        <v>83</v>
      </c>
      <c r="C37" s="57">
        <v>1393.15</v>
      </c>
    </row>
    <row r="38" ht="26" customHeight="1" spans="1:3">
      <c r="A38" s="70" t="s">
        <v>84</v>
      </c>
      <c r="B38" s="56" t="s">
        <v>85</v>
      </c>
      <c r="C38" s="57">
        <v>1294</v>
      </c>
    </row>
    <row r="39" ht="26" customHeight="1" spans="1:3">
      <c r="A39" s="55">
        <v>9</v>
      </c>
      <c r="B39" s="56" t="s">
        <v>86</v>
      </c>
      <c r="C39" s="57">
        <f>185567.39+4327.7</f>
        <v>189895.09</v>
      </c>
    </row>
    <row r="40" ht="26" customHeight="1" spans="1:3">
      <c r="A40" s="70" t="s">
        <v>87</v>
      </c>
      <c r="B40" s="56" t="s">
        <v>88</v>
      </c>
      <c r="C40" s="57">
        <f>4327.7+23155</f>
        <v>27482.7</v>
      </c>
    </row>
    <row r="41" ht="26" customHeight="1" spans="1:3">
      <c r="A41" s="70" t="s">
        <v>89</v>
      </c>
      <c r="B41" s="56" t="s">
        <v>90</v>
      </c>
      <c r="C41" s="57">
        <v>17867</v>
      </c>
    </row>
    <row r="42" ht="26" customHeight="1" spans="1:3">
      <c r="A42" s="70" t="s">
        <v>91</v>
      </c>
      <c r="B42" s="56" t="s">
        <v>92</v>
      </c>
      <c r="C42" s="57">
        <v>254</v>
      </c>
    </row>
    <row r="43" ht="26" customHeight="1" spans="1:3">
      <c r="A43" s="70" t="s">
        <v>93</v>
      </c>
      <c r="B43" s="56" t="s">
        <v>94</v>
      </c>
      <c r="C43" s="57">
        <v>123711</v>
      </c>
    </row>
    <row r="44" ht="26" customHeight="1" spans="1:3">
      <c r="A44" s="70" t="s">
        <v>95</v>
      </c>
      <c r="B44" s="56" t="s">
        <v>96</v>
      </c>
      <c r="C44" s="57">
        <v>1511</v>
      </c>
    </row>
    <row r="45" ht="26" customHeight="1" spans="1:3">
      <c r="A45" s="70" t="s">
        <v>97</v>
      </c>
      <c r="B45" s="56" t="s">
        <v>98</v>
      </c>
      <c r="C45" s="57">
        <v>4367</v>
      </c>
    </row>
    <row r="46" ht="26" customHeight="1" spans="1:3">
      <c r="A46" s="70" t="s">
        <v>99</v>
      </c>
      <c r="B46" s="56" t="s">
        <v>100</v>
      </c>
      <c r="C46" s="57">
        <v>10100</v>
      </c>
    </row>
    <row r="47" ht="26" customHeight="1" spans="1:3">
      <c r="A47" s="70" t="s">
        <v>101</v>
      </c>
      <c r="B47" s="56" t="s">
        <v>102</v>
      </c>
      <c r="C47" s="57">
        <v>700</v>
      </c>
    </row>
    <row r="48" ht="26" customHeight="1" spans="1:3">
      <c r="A48" s="70" t="s">
        <v>103</v>
      </c>
      <c r="B48" s="56" t="s">
        <v>104</v>
      </c>
      <c r="C48" s="57">
        <v>552</v>
      </c>
    </row>
    <row r="49" ht="26" customHeight="1" spans="1:3">
      <c r="A49" s="70" t="s">
        <v>105</v>
      </c>
      <c r="B49" s="56" t="s">
        <v>106</v>
      </c>
      <c r="C49" s="57">
        <v>600</v>
      </c>
    </row>
    <row r="50" ht="26" customHeight="1" spans="1:3">
      <c r="A50" s="70" t="s">
        <v>107</v>
      </c>
      <c r="B50" s="56" t="s">
        <v>108</v>
      </c>
      <c r="C50" s="57">
        <v>2750</v>
      </c>
    </row>
    <row r="51" ht="26" customHeight="1" spans="1:3">
      <c r="A51" s="55">
        <v>10</v>
      </c>
      <c r="B51" s="56" t="s">
        <v>109</v>
      </c>
      <c r="C51" s="57">
        <f>SUM(C52:C53)</f>
        <v>3012.48</v>
      </c>
    </row>
    <row r="52" ht="26" customHeight="1" spans="1:3">
      <c r="A52" s="70" t="s">
        <v>110</v>
      </c>
      <c r="B52" s="56" t="s">
        <v>75</v>
      </c>
      <c r="C52" s="57">
        <v>31.74</v>
      </c>
    </row>
    <row r="53" ht="26" customHeight="1" spans="1:3">
      <c r="A53" s="70" t="s">
        <v>111</v>
      </c>
      <c r="B53" s="56" t="s">
        <v>112</v>
      </c>
      <c r="C53" s="57">
        <v>2980.74</v>
      </c>
    </row>
    <row r="54" ht="26" customHeight="1" spans="1:3">
      <c r="A54" s="55">
        <v>11</v>
      </c>
      <c r="B54" s="56" t="s">
        <v>113</v>
      </c>
      <c r="C54" s="57">
        <v>218.4</v>
      </c>
    </row>
    <row r="55" ht="26" customHeight="1" spans="1:3">
      <c r="A55" s="70" t="s">
        <v>114</v>
      </c>
      <c r="B55" s="56" t="s">
        <v>115</v>
      </c>
      <c r="C55" s="57">
        <v>218.4</v>
      </c>
    </row>
    <row r="56" ht="26" customHeight="1" spans="1:3">
      <c r="A56" s="55">
        <v>12</v>
      </c>
      <c r="B56" s="56" t="s">
        <v>116</v>
      </c>
      <c r="C56" s="57">
        <v>10272</v>
      </c>
    </row>
    <row r="57" ht="26" customHeight="1" spans="1:3">
      <c r="A57" s="70" t="s">
        <v>117</v>
      </c>
      <c r="B57" s="56" t="s">
        <v>43</v>
      </c>
      <c r="C57" s="57">
        <v>6300</v>
      </c>
    </row>
    <row r="58" ht="26" customHeight="1" spans="1:3">
      <c r="A58" s="70" t="s">
        <v>118</v>
      </c>
      <c r="B58" s="56" t="s">
        <v>119</v>
      </c>
      <c r="C58" s="57">
        <v>950</v>
      </c>
    </row>
    <row r="59" ht="26" customHeight="1" spans="1:3">
      <c r="A59" s="70" t="s">
        <v>120</v>
      </c>
      <c r="B59" s="56" t="s">
        <v>121</v>
      </c>
      <c r="C59" s="57">
        <v>1194</v>
      </c>
    </row>
    <row r="60" ht="26" customHeight="1" spans="1:3">
      <c r="A60" s="70" t="s">
        <v>122</v>
      </c>
      <c r="B60" s="56" t="s">
        <v>123</v>
      </c>
      <c r="C60" s="57">
        <v>1828</v>
      </c>
    </row>
  </sheetData>
  <mergeCells count="1">
    <mergeCell ref="A2:C2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0"/>
  <sheetViews>
    <sheetView tabSelected="1" workbookViewId="0">
      <selection activeCell="E17" sqref="E17"/>
    </sheetView>
  </sheetViews>
  <sheetFormatPr defaultColWidth="9" defaultRowHeight="13.5" outlineLevelCol="2"/>
  <cols>
    <col min="1" max="1" width="9" style="24"/>
    <col min="2" max="2" width="48" style="24" customWidth="1"/>
    <col min="3" max="3" width="22.625" style="24" customWidth="1"/>
    <col min="4" max="4" width="9" style="24"/>
    <col min="5" max="5" width="11.5" style="24"/>
    <col min="6" max="6" width="9" style="24"/>
    <col min="7" max="7" width="10.375" style="24"/>
    <col min="8" max="16383" width="9" style="24"/>
  </cols>
  <sheetData>
    <row r="1" s="24" customFormat="1" ht="27" customHeight="1" spans="1:1">
      <c r="A1" s="48" t="s">
        <v>124</v>
      </c>
    </row>
    <row r="2" s="24" customFormat="1" ht="52" customHeight="1" spans="1:3">
      <c r="A2" s="49" t="s">
        <v>125</v>
      </c>
      <c r="B2" s="50"/>
      <c r="C2" s="50"/>
    </row>
    <row r="3" s="24" customFormat="1" ht="24" customHeight="1" spans="3:3">
      <c r="C3" s="51" t="s">
        <v>2</v>
      </c>
    </row>
    <row r="4" s="24" customFormat="1" ht="40" customHeight="1" spans="1:3">
      <c r="A4" s="52" t="s">
        <v>3</v>
      </c>
      <c r="B4" s="52" t="s">
        <v>4</v>
      </c>
      <c r="C4" s="52" t="s">
        <v>126</v>
      </c>
    </row>
    <row r="5" s="24" customFormat="1" ht="26" customHeight="1" spans="1:3">
      <c r="A5" s="53"/>
      <c r="B5" s="53" t="s">
        <v>34</v>
      </c>
      <c r="C5" s="54">
        <f>C6+C8+C12+C14+C18+C20</f>
        <v>233296.626436</v>
      </c>
    </row>
    <row r="6" s="24" customFormat="1" ht="26" customHeight="1" spans="1:3">
      <c r="A6" s="55">
        <v>1</v>
      </c>
      <c r="B6" s="56" t="s">
        <v>73</v>
      </c>
      <c r="C6" s="57">
        <v>5200</v>
      </c>
    </row>
    <row r="7" s="24" customFormat="1" ht="26" customHeight="1" spans="1:3">
      <c r="A7" s="70" t="s">
        <v>9</v>
      </c>
      <c r="B7" s="56" t="s">
        <v>127</v>
      </c>
      <c r="C7" s="57">
        <v>5200</v>
      </c>
    </row>
    <row r="8" s="24" customFormat="1" ht="26" customHeight="1" spans="1:3">
      <c r="A8" s="55">
        <v>2</v>
      </c>
      <c r="B8" s="56" t="s">
        <v>76</v>
      </c>
      <c r="C8" s="57">
        <f>SUM(C9:C11)</f>
        <v>49628.8425</v>
      </c>
    </row>
    <row r="9" s="24" customFormat="1" ht="26" customHeight="1" spans="1:3">
      <c r="A9" s="70" t="s">
        <v>38</v>
      </c>
      <c r="B9" s="56" t="s">
        <v>128</v>
      </c>
      <c r="C9" s="57">
        <v>767.475</v>
      </c>
    </row>
    <row r="10" s="24" customFormat="1" ht="26" customHeight="1" spans="1:3">
      <c r="A10" s="59" t="s">
        <v>13</v>
      </c>
      <c r="B10" s="56" t="s">
        <v>43</v>
      </c>
      <c r="C10" s="57">
        <v>44743</v>
      </c>
    </row>
    <row r="11" s="24" customFormat="1" ht="26" customHeight="1" spans="1:3">
      <c r="A11" s="59" t="s">
        <v>15</v>
      </c>
      <c r="B11" s="56" t="s">
        <v>129</v>
      </c>
      <c r="C11" s="57">
        <v>4118.3675</v>
      </c>
    </row>
    <row r="12" s="24" customFormat="1" ht="26" customHeight="1" spans="1:3">
      <c r="A12" s="59">
        <v>3</v>
      </c>
      <c r="B12" s="56" t="s">
        <v>86</v>
      </c>
      <c r="C12" s="57">
        <v>15387</v>
      </c>
    </row>
    <row r="13" s="24" customFormat="1" ht="26" customHeight="1" spans="1:3">
      <c r="A13" s="59" t="s">
        <v>17</v>
      </c>
      <c r="B13" s="56" t="s">
        <v>130</v>
      </c>
      <c r="C13" s="57">
        <v>15387</v>
      </c>
    </row>
    <row r="14" s="24" customFormat="1" ht="26" customHeight="1" spans="1:3">
      <c r="A14" s="59">
        <v>4</v>
      </c>
      <c r="B14" s="56" t="s">
        <v>131</v>
      </c>
      <c r="C14" s="57">
        <f>SUM(C15:C17)</f>
        <v>531.7073</v>
      </c>
    </row>
    <row r="15" s="24" customFormat="1" ht="26" customHeight="1" spans="1:3">
      <c r="A15" s="59" t="s">
        <v>19</v>
      </c>
      <c r="B15" s="56" t="s">
        <v>132</v>
      </c>
      <c r="C15" s="57">
        <v>218.5673</v>
      </c>
    </row>
    <row r="16" s="24" customFormat="1" ht="26" customHeight="1" spans="1:3">
      <c r="A16" s="59" t="s">
        <v>21</v>
      </c>
      <c r="B16" s="56" t="s">
        <v>112</v>
      </c>
      <c r="C16" s="57">
        <v>285.6</v>
      </c>
    </row>
    <row r="17" s="24" customFormat="1" ht="26" customHeight="1" spans="1:3">
      <c r="A17" s="69" t="s">
        <v>48</v>
      </c>
      <c r="B17" s="56" t="s">
        <v>133</v>
      </c>
      <c r="C17" s="57">
        <v>27.54</v>
      </c>
    </row>
    <row r="18" s="24" customFormat="1" ht="26" customHeight="1" spans="1:3">
      <c r="A18" s="55">
        <v>5</v>
      </c>
      <c r="B18" s="56" t="s">
        <v>116</v>
      </c>
      <c r="C18" s="57">
        <v>152504</v>
      </c>
    </row>
    <row r="19" s="24" customFormat="1" ht="26" customHeight="1" spans="1:3">
      <c r="A19" s="69" t="s">
        <v>50</v>
      </c>
      <c r="B19" s="56" t="s">
        <v>134</v>
      </c>
      <c r="C19" s="57">
        <v>152504</v>
      </c>
    </row>
    <row r="20" s="24" customFormat="1" ht="26" customHeight="1" spans="1:3">
      <c r="A20" s="55">
        <v>6</v>
      </c>
      <c r="B20" s="56" t="s">
        <v>135</v>
      </c>
      <c r="C20" s="57">
        <f>SUM(C21:C29)</f>
        <v>10045.076636</v>
      </c>
    </row>
    <row r="21" s="24" customFormat="1" ht="26" customHeight="1" spans="1:3">
      <c r="A21" s="69" t="s">
        <v>52</v>
      </c>
      <c r="B21" s="56" t="s">
        <v>136</v>
      </c>
      <c r="C21" s="57">
        <f>1294+3878.39</f>
        <v>5172.39</v>
      </c>
    </row>
    <row r="22" s="24" customFormat="1" ht="26" customHeight="1" spans="1:3">
      <c r="A22" s="70" t="s">
        <v>55</v>
      </c>
      <c r="B22" s="56" t="s">
        <v>137</v>
      </c>
      <c r="C22" s="57">
        <v>5</v>
      </c>
    </row>
    <row r="23" s="24" customFormat="1" ht="26" customHeight="1" spans="1:3">
      <c r="A23" s="70" t="s">
        <v>57</v>
      </c>
      <c r="B23" s="56" t="s">
        <v>138</v>
      </c>
      <c r="C23" s="57">
        <v>1931.280943</v>
      </c>
    </row>
    <row r="24" s="24" customFormat="1" ht="26" customHeight="1" spans="1:3">
      <c r="A24" s="70" t="s">
        <v>59</v>
      </c>
      <c r="B24" s="56" t="s">
        <v>139</v>
      </c>
      <c r="C24" s="57">
        <v>419.39</v>
      </c>
    </row>
    <row r="25" s="24" customFormat="1" ht="26" customHeight="1" spans="1:3">
      <c r="A25" s="70" t="s">
        <v>61</v>
      </c>
      <c r="B25" s="56" t="s">
        <v>140</v>
      </c>
      <c r="C25" s="57">
        <v>678.62</v>
      </c>
    </row>
    <row r="26" s="24" customFormat="1" ht="26" customHeight="1" spans="1:3">
      <c r="A26" s="70" t="s">
        <v>63</v>
      </c>
      <c r="B26" s="56" t="s">
        <v>141</v>
      </c>
      <c r="C26" s="57">
        <v>1356.395693</v>
      </c>
    </row>
    <row r="27" s="24" customFormat="1" ht="26" customHeight="1" spans="1:3">
      <c r="A27" s="70" t="s">
        <v>65</v>
      </c>
      <c r="B27" s="56" t="s">
        <v>132</v>
      </c>
      <c r="C27" s="57">
        <v>404</v>
      </c>
    </row>
    <row r="28" s="24" customFormat="1" ht="26" customHeight="1" spans="1:3">
      <c r="A28" s="70" t="s">
        <v>67</v>
      </c>
      <c r="B28" s="56" t="s">
        <v>142</v>
      </c>
      <c r="C28" s="57">
        <f>7+13</f>
        <v>20</v>
      </c>
    </row>
    <row r="29" s="24" customFormat="1" ht="26" customHeight="1" spans="1:3">
      <c r="A29" s="70" t="s">
        <v>69</v>
      </c>
      <c r="B29" s="56" t="s">
        <v>143</v>
      </c>
      <c r="C29" s="57">
        <v>58</v>
      </c>
    </row>
    <row r="30" s="24" customFormat="1" ht="26" customHeight="1" spans="1:3">
      <c r="A30" s="61"/>
      <c r="B30" s="62"/>
      <c r="C30" s="63"/>
    </row>
  </sheetData>
  <mergeCells count="1">
    <mergeCell ref="A2:C2"/>
  </mergeCells>
  <printOptions horizontalCentered="1"/>
  <pageMargins left="0.751388888888889" right="0.751388888888889" top="0.826388888888889" bottom="0.786805555555556" header="0.393055555555556" footer="0.5"/>
  <pageSetup paperSize="9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opLeftCell="A4" workbookViewId="0">
      <selection activeCell="E8" sqref="E8"/>
    </sheetView>
  </sheetViews>
  <sheetFormatPr defaultColWidth="9" defaultRowHeight="13.5"/>
  <cols>
    <col min="1" max="1" width="9" style="30"/>
    <col min="2" max="2" width="58.75" style="24" customWidth="1"/>
    <col min="3" max="4" width="12" style="31"/>
    <col min="5" max="5" width="11.75" style="31" customWidth="1"/>
    <col min="6" max="6" width="10.375" style="31"/>
    <col min="7" max="8" width="12" style="31"/>
    <col min="9" max="10" width="10.375" style="31"/>
    <col min="11" max="16384" width="9" style="24"/>
  </cols>
  <sheetData>
    <row r="1" s="24" customFormat="1" ht="23" customHeight="1" spans="1:10">
      <c r="A1" s="32" t="s">
        <v>144</v>
      </c>
      <c r="C1" s="31"/>
      <c r="D1" s="31"/>
      <c r="E1" s="31"/>
      <c r="F1" s="31"/>
      <c r="G1" s="31"/>
      <c r="H1" s="31"/>
      <c r="I1" s="31"/>
      <c r="J1" s="31"/>
    </row>
    <row r="2" s="24" customFormat="1" ht="28.5" spans="1:10">
      <c r="A2" s="33" t="s">
        <v>145</v>
      </c>
      <c r="B2" s="33"/>
      <c r="C2" s="34"/>
      <c r="D2" s="34"/>
      <c r="E2" s="34"/>
      <c r="F2" s="34"/>
      <c r="G2" s="34"/>
      <c r="H2" s="34"/>
      <c r="I2" s="34"/>
      <c r="J2" s="34"/>
    </row>
    <row r="3" s="24" customFormat="1" ht="20" customHeight="1" spans="1:10">
      <c r="A3" s="30"/>
      <c r="C3" s="31"/>
      <c r="D3" s="31"/>
      <c r="E3" s="31"/>
      <c r="F3" s="31"/>
      <c r="G3" s="31"/>
      <c r="H3" s="31"/>
      <c r="I3" s="47" t="s">
        <v>2</v>
      </c>
      <c r="J3" s="31"/>
    </row>
    <row r="4" s="25" customFormat="1" ht="24" customHeight="1" spans="1:10">
      <c r="A4" s="35" t="s">
        <v>3</v>
      </c>
      <c r="B4" s="35" t="s">
        <v>146</v>
      </c>
      <c r="C4" s="36" t="s">
        <v>147</v>
      </c>
      <c r="D4" s="36"/>
      <c r="E4" s="36"/>
      <c r="F4" s="36"/>
      <c r="G4" s="36" t="s">
        <v>148</v>
      </c>
      <c r="H4" s="36"/>
      <c r="I4" s="36"/>
      <c r="J4" s="36"/>
    </row>
    <row r="5" s="25" customFormat="1" ht="24" customHeight="1" spans="1:10">
      <c r="A5" s="35"/>
      <c r="B5" s="35"/>
      <c r="C5" s="36" t="s">
        <v>34</v>
      </c>
      <c r="D5" s="36" t="s">
        <v>149</v>
      </c>
      <c r="E5" s="36" t="s">
        <v>150</v>
      </c>
      <c r="F5" s="36" t="s">
        <v>151</v>
      </c>
      <c r="G5" s="36" t="s">
        <v>34</v>
      </c>
      <c r="H5" s="36" t="s">
        <v>149</v>
      </c>
      <c r="I5" s="36" t="s">
        <v>150</v>
      </c>
      <c r="J5" s="36" t="s">
        <v>151</v>
      </c>
    </row>
    <row r="6" s="26" customFormat="1" ht="24" customHeight="1" spans="1:10">
      <c r="A6" s="37" t="s">
        <v>152</v>
      </c>
      <c r="B6" s="38"/>
      <c r="C6" s="39">
        <f>SUBTOTAL(9,D7:F26)</f>
        <v>27421.63</v>
      </c>
      <c r="D6" s="39">
        <f>SUBTOTAL(9,D7:D26)</f>
        <v>21402.83</v>
      </c>
      <c r="E6" s="39">
        <f>SUBTOTAL(9,E7:E26)</f>
        <v>6018.8</v>
      </c>
      <c r="F6" s="39">
        <f>SUBTOTAL(9,F7:F26)</f>
        <v>0</v>
      </c>
      <c r="G6" s="39">
        <f>SUBTOTAL(9,H7:J26)</f>
        <v>26445.93</v>
      </c>
      <c r="H6" s="39">
        <f>SUBTOTAL(9,H7:H26)</f>
        <v>20789.43</v>
      </c>
      <c r="I6" s="39">
        <f>SUBTOTAL(9,I7:I26)</f>
        <v>5656.5</v>
      </c>
      <c r="J6" s="39">
        <f>SUBTOTAL(9,J7:J26)</f>
        <v>0</v>
      </c>
    </row>
    <row r="7" s="26" customFormat="1" ht="24" customHeight="1" spans="1:10">
      <c r="A7" s="37" t="s">
        <v>153</v>
      </c>
      <c r="B7" s="40" t="s">
        <v>154</v>
      </c>
      <c r="C7" s="39">
        <f>SUBTOTAL(9,C8:C22)</f>
        <v>26690.63</v>
      </c>
      <c r="D7" s="39">
        <f>SUBTOTAL(9,D8:D22)</f>
        <v>20682.83</v>
      </c>
      <c r="E7" s="39">
        <f t="shared" ref="C7:J7" si="0">SUBTOTAL(9,E8:E20)</f>
        <v>6007.8</v>
      </c>
      <c r="F7" s="39">
        <f t="shared" si="0"/>
        <v>0</v>
      </c>
      <c r="G7" s="39">
        <f t="shared" si="0"/>
        <v>23033.93</v>
      </c>
      <c r="H7" s="39">
        <f>SUBTOTAL(9,H8:H22)</f>
        <v>20189.43</v>
      </c>
      <c r="I7" s="39">
        <f t="shared" si="0"/>
        <v>5656.5</v>
      </c>
      <c r="J7" s="39">
        <f t="shared" si="0"/>
        <v>0</v>
      </c>
    </row>
    <row r="8" s="27" customFormat="1" ht="24" customHeight="1" spans="1:10">
      <c r="A8" s="41">
        <v>1</v>
      </c>
      <c r="B8" s="42" t="s">
        <v>155</v>
      </c>
      <c r="C8" s="43">
        <f>SUM(D8:F8)</f>
        <v>47.12</v>
      </c>
      <c r="D8" s="43">
        <v>47.12</v>
      </c>
      <c r="E8" s="43"/>
      <c r="F8" s="43"/>
      <c r="G8" s="43">
        <f>H8+I8+J8</f>
        <v>47.12</v>
      </c>
      <c r="H8" s="43">
        <v>47.12</v>
      </c>
      <c r="I8" s="43"/>
      <c r="J8" s="43"/>
    </row>
    <row r="9" s="27" customFormat="1" ht="24" customHeight="1" spans="1:10">
      <c r="A9" s="41">
        <v>2</v>
      </c>
      <c r="B9" s="42" t="s">
        <v>156</v>
      </c>
      <c r="C9" s="43">
        <f t="shared" ref="C9:C25" si="1">SUM(D9:F9)</f>
        <v>3208</v>
      </c>
      <c r="D9" s="43">
        <v>3208</v>
      </c>
      <c r="E9" s="43"/>
      <c r="F9" s="43"/>
      <c r="G9" s="43">
        <f t="shared" ref="G9:G22" si="2">H9+I9+J9</f>
        <v>3175</v>
      </c>
      <c r="H9" s="43">
        <v>3175</v>
      </c>
      <c r="I9" s="43"/>
      <c r="J9" s="43"/>
    </row>
    <row r="10" s="27" customFormat="1" ht="24" customHeight="1" spans="1:10">
      <c r="A10" s="41">
        <v>3</v>
      </c>
      <c r="B10" s="42" t="s">
        <v>157</v>
      </c>
      <c r="C10" s="43">
        <f t="shared" si="1"/>
        <v>4367.4</v>
      </c>
      <c r="D10" s="43">
        <v>4367.4</v>
      </c>
      <c r="E10" s="43"/>
      <c r="F10" s="43"/>
      <c r="G10" s="43">
        <f t="shared" si="2"/>
        <v>4159</v>
      </c>
      <c r="H10" s="43">
        <v>4159</v>
      </c>
      <c r="I10" s="43"/>
      <c r="J10" s="43"/>
    </row>
    <row r="11" s="27" customFormat="1" ht="24" customHeight="1" spans="1:10">
      <c r="A11" s="41">
        <v>4</v>
      </c>
      <c r="B11" s="42" t="s">
        <v>158</v>
      </c>
      <c r="C11" s="43">
        <f t="shared" si="1"/>
        <v>1663.8</v>
      </c>
      <c r="D11" s="43">
        <v>454</v>
      </c>
      <c r="E11" s="43">
        <v>1209.8</v>
      </c>
      <c r="F11" s="43"/>
      <c r="G11" s="43">
        <f t="shared" si="2"/>
        <v>1663.8</v>
      </c>
      <c r="H11" s="43">
        <v>454</v>
      </c>
      <c r="I11" s="43">
        <v>1209.8</v>
      </c>
      <c r="J11" s="43"/>
    </row>
    <row r="12" s="28" customFormat="1" ht="32" customHeight="1" spans="1:10">
      <c r="A12" s="41">
        <v>5</v>
      </c>
      <c r="B12" s="42" t="s">
        <v>159</v>
      </c>
      <c r="C12" s="43">
        <f t="shared" si="1"/>
        <v>87</v>
      </c>
      <c r="D12" s="44">
        <v>87</v>
      </c>
      <c r="E12" s="44"/>
      <c r="F12" s="44"/>
      <c r="G12" s="43">
        <f t="shared" si="2"/>
        <v>87</v>
      </c>
      <c r="H12" s="44">
        <v>87</v>
      </c>
      <c r="I12" s="44"/>
      <c r="J12" s="44"/>
    </row>
    <row r="13" s="28" customFormat="1" ht="32" customHeight="1" spans="1:10">
      <c r="A13" s="41">
        <v>6</v>
      </c>
      <c r="B13" s="42" t="s">
        <v>160</v>
      </c>
      <c r="C13" s="43">
        <f t="shared" si="1"/>
        <v>5065</v>
      </c>
      <c r="D13" s="44">
        <v>267</v>
      </c>
      <c r="E13" s="44">
        <v>4798</v>
      </c>
      <c r="F13" s="44"/>
      <c r="G13" s="43">
        <f t="shared" si="2"/>
        <v>4713.7</v>
      </c>
      <c r="H13" s="44">
        <v>267</v>
      </c>
      <c r="I13" s="44">
        <v>4446.7</v>
      </c>
      <c r="J13" s="44"/>
    </row>
    <row r="14" s="28" customFormat="1" ht="32" customHeight="1" spans="1:10">
      <c r="A14" s="41">
        <v>7</v>
      </c>
      <c r="B14" s="42" t="s">
        <v>161</v>
      </c>
      <c r="C14" s="43">
        <f t="shared" si="1"/>
        <v>5535</v>
      </c>
      <c r="D14" s="44">
        <v>5535</v>
      </c>
      <c r="E14" s="44"/>
      <c r="F14" s="44"/>
      <c r="G14" s="43">
        <f t="shared" si="2"/>
        <v>5535</v>
      </c>
      <c r="H14" s="44">
        <v>5535</v>
      </c>
      <c r="I14" s="44"/>
      <c r="J14" s="44"/>
    </row>
    <row r="15" s="28" customFormat="1" ht="32" customHeight="1" spans="1:10">
      <c r="A15" s="41">
        <v>8</v>
      </c>
      <c r="B15" s="42" t="s">
        <v>162</v>
      </c>
      <c r="C15" s="43">
        <f t="shared" si="1"/>
        <v>940.79</v>
      </c>
      <c r="D15" s="44">
        <v>940.79</v>
      </c>
      <c r="E15" s="44"/>
      <c r="F15" s="44"/>
      <c r="G15" s="43">
        <f t="shared" si="2"/>
        <v>940.79</v>
      </c>
      <c r="H15" s="44">
        <v>940.79</v>
      </c>
      <c r="I15" s="44"/>
      <c r="J15" s="44"/>
    </row>
    <row r="16" s="29" customFormat="1" ht="32" customHeight="1" spans="1:10">
      <c r="A16" s="41">
        <v>10</v>
      </c>
      <c r="B16" s="42" t="s">
        <v>115</v>
      </c>
      <c r="C16" s="43">
        <f t="shared" si="1"/>
        <v>218.4</v>
      </c>
      <c r="D16" s="44">
        <v>218.4</v>
      </c>
      <c r="E16" s="44"/>
      <c r="F16" s="44"/>
      <c r="G16" s="43">
        <f t="shared" si="2"/>
        <v>218.4</v>
      </c>
      <c r="H16" s="44">
        <v>218.4</v>
      </c>
      <c r="I16" s="44"/>
      <c r="J16" s="44"/>
    </row>
    <row r="17" s="29" customFormat="1" ht="32" customHeight="1" spans="1:10">
      <c r="A17" s="41">
        <v>11</v>
      </c>
      <c r="B17" s="42" t="s">
        <v>163</v>
      </c>
      <c r="C17" s="43">
        <f t="shared" si="1"/>
        <v>11</v>
      </c>
      <c r="D17" s="44">
        <v>11</v>
      </c>
      <c r="E17" s="44"/>
      <c r="F17" s="44"/>
      <c r="G17" s="43">
        <f t="shared" si="2"/>
        <v>11</v>
      </c>
      <c r="H17" s="44">
        <v>11</v>
      </c>
      <c r="I17" s="44"/>
      <c r="J17" s="44"/>
    </row>
    <row r="18" s="28" customFormat="1" ht="32" customHeight="1" spans="1:10">
      <c r="A18" s="41">
        <v>12</v>
      </c>
      <c r="B18" s="42" t="s">
        <v>164</v>
      </c>
      <c r="C18" s="43">
        <f t="shared" si="1"/>
        <v>477.32</v>
      </c>
      <c r="D18" s="44">
        <f>242.32+235</f>
        <v>477.32</v>
      </c>
      <c r="E18" s="44"/>
      <c r="F18" s="44"/>
      <c r="G18" s="43">
        <f t="shared" si="2"/>
        <v>435.32</v>
      </c>
      <c r="H18" s="44">
        <f>242.32+193</f>
        <v>435.32</v>
      </c>
      <c r="I18" s="44"/>
      <c r="J18" s="44"/>
    </row>
    <row r="19" s="28" customFormat="1" ht="32" customHeight="1" spans="1:10">
      <c r="A19" s="41">
        <v>13</v>
      </c>
      <c r="B19" s="42" t="s">
        <v>165</v>
      </c>
      <c r="C19" s="43">
        <f t="shared" si="1"/>
        <v>1942</v>
      </c>
      <c r="D19" s="44">
        <v>1942</v>
      </c>
      <c r="E19" s="44"/>
      <c r="F19" s="44"/>
      <c r="G19" s="43">
        <f t="shared" si="2"/>
        <v>1942</v>
      </c>
      <c r="H19" s="44">
        <v>1942</v>
      </c>
      <c r="I19" s="44"/>
      <c r="J19" s="44"/>
    </row>
    <row r="20" s="28" customFormat="1" ht="32" customHeight="1" spans="1:10">
      <c r="A20" s="41">
        <v>14</v>
      </c>
      <c r="B20" s="42" t="s">
        <v>166</v>
      </c>
      <c r="C20" s="43">
        <f t="shared" si="1"/>
        <v>105.8</v>
      </c>
      <c r="D20" s="44">
        <v>105.8</v>
      </c>
      <c r="E20" s="44"/>
      <c r="F20" s="44"/>
      <c r="G20" s="43">
        <f t="shared" si="2"/>
        <v>105.8</v>
      </c>
      <c r="H20" s="44">
        <v>105.8</v>
      </c>
      <c r="I20" s="44"/>
      <c r="J20" s="44"/>
    </row>
    <row r="21" s="28" customFormat="1" ht="32" customHeight="1" spans="1:10">
      <c r="A21" s="41">
        <v>15</v>
      </c>
      <c r="B21" s="42" t="s">
        <v>121</v>
      </c>
      <c r="C21" s="43">
        <f t="shared" si="1"/>
        <v>1194</v>
      </c>
      <c r="D21" s="44">
        <v>1194</v>
      </c>
      <c r="E21" s="44"/>
      <c r="F21" s="44"/>
      <c r="G21" s="43">
        <f t="shared" si="2"/>
        <v>1123</v>
      </c>
      <c r="H21" s="44">
        <v>1123</v>
      </c>
      <c r="I21" s="44"/>
      <c r="J21" s="44"/>
    </row>
    <row r="22" s="28" customFormat="1" ht="32" customHeight="1" spans="1:10">
      <c r="A22" s="41">
        <v>16</v>
      </c>
      <c r="B22" s="42" t="s">
        <v>123</v>
      </c>
      <c r="C22" s="43">
        <f t="shared" si="1"/>
        <v>1828</v>
      </c>
      <c r="D22" s="44">
        <v>1828</v>
      </c>
      <c r="E22" s="44"/>
      <c r="F22" s="44"/>
      <c r="G22" s="43">
        <f t="shared" si="2"/>
        <v>1689</v>
      </c>
      <c r="H22" s="44">
        <v>1689</v>
      </c>
      <c r="I22" s="44"/>
      <c r="J22" s="44"/>
    </row>
    <row r="23" s="26" customFormat="1" ht="24" customHeight="1" spans="1:10">
      <c r="A23" s="37" t="s">
        <v>167</v>
      </c>
      <c r="B23" s="40" t="s">
        <v>168</v>
      </c>
      <c r="C23" s="45">
        <f t="shared" si="1"/>
        <v>600</v>
      </c>
      <c r="D23" s="45">
        <f t="shared" ref="D23:J23" si="3">SUBTOTAL(9,D24:D24)</f>
        <v>600</v>
      </c>
      <c r="E23" s="45">
        <f t="shared" si="3"/>
        <v>0</v>
      </c>
      <c r="F23" s="45">
        <f t="shared" si="3"/>
        <v>0</v>
      </c>
      <c r="G23" s="45">
        <f t="shared" si="3"/>
        <v>600</v>
      </c>
      <c r="H23" s="45">
        <f t="shared" si="3"/>
        <v>600</v>
      </c>
      <c r="I23" s="45">
        <f t="shared" si="3"/>
        <v>0</v>
      </c>
      <c r="J23" s="45">
        <f t="shared" si="3"/>
        <v>0</v>
      </c>
    </row>
    <row r="24" s="28" customFormat="1" ht="32" customHeight="1" spans="1:10">
      <c r="A24" s="41">
        <v>17</v>
      </c>
      <c r="B24" s="42" t="s">
        <v>169</v>
      </c>
      <c r="C24" s="44">
        <f t="shared" si="1"/>
        <v>600</v>
      </c>
      <c r="D24" s="44">
        <v>600</v>
      </c>
      <c r="E24" s="44"/>
      <c r="F24" s="44"/>
      <c r="G24" s="46">
        <f>H24+I24+J24</f>
        <v>600</v>
      </c>
      <c r="H24" s="44">
        <v>600</v>
      </c>
      <c r="I24" s="44"/>
      <c r="J24" s="44"/>
    </row>
    <row r="25" s="28" customFormat="1" ht="32" customHeight="1" spans="1:10">
      <c r="A25" s="37" t="s">
        <v>170</v>
      </c>
      <c r="B25" s="40" t="s">
        <v>171</v>
      </c>
      <c r="C25" s="45">
        <f t="shared" si="1"/>
        <v>131</v>
      </c>
      <c r="D25" s="45">
        <f t="shared" ref="D25:J25" si="4">SUBTOTAL(9,D26:D26)</f>
        <v>120</v>
      </c>
      <c r="E25" s="45">
        <f t="shared" si="4"/>
        <v>11</v>
      </c>
      <c r="F25" s="45">
        <f t="shared" si="4"/>
        <v>0</v>
      </c>
      <c r="G25" s="45">
        <f t="shared" si="4"/>
        <v>0</v>
      </c>
      <c r="H25" s="45">
        <f t="shared" si="4"/>
        <v>0</v>
      </c>
      <c r="I25" s="45">
        <f t="shared" si="4"/>
        <v>0</v>
      </c>
      <c r="J25" s="45">
        <f t="shared" si="4"/>
        <v>0</v>
      </c>
    </row>
    <row r="26" s="28" customFormat="1" ht="32" customHeight="1" spans="1:10">
      <c r="A26" s="41">
        <v>18</v>
      </c>
      <c r="B26" s="42" t="s">
        <v>92</v>
      </c>
      <c r="C26" s="44">
        <f>D26+E26+F26</f>
        <v>131</v>
      </c>
      <c r="D26" s="44">
        <v>120</v>
      </c>
      <c r="E26" s="44">
        <v>11</v>
      </c>
      <c r="F26" s="44"/>
      <c r="G26" s="44">
        <f>H26+I26+J26</f>
        <v>0</v>
      </c>
      <c r="H26" s="44">
        <v>0</v>
      </c>
      <c r="I26" s="44">
        <v>0</v>
      </c>
      <c r="J26" s="44"/>
    </row>
  </sheetData>
  <mergeCells count="6">
    <mergeCell ref="A2:J2"/>
    <mergeCell ref="C4:F4"/>
    <mergeCell ref="G4:J4"/>
    <mergeCell ref="A6:B6"/>
    <mergeCell ref="A4:A5"/>
    <mergeCell ref="B4:B5"/>
  </mergeCells>
  <pageMargins left="0.751388888888889" right="0.751388888888889" top="1" bottom="1" header="0.5" footer="0.5"/>
  <pageSetup paperSize="9" scale="95" fitToHeight="0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opLeftCell="A7" workbookViewId="0">
      <selection activeCell="I14" sqref="I14"/>
    </sheetView>
  </sheetViews>
  <sheetFormatPr defaultColWidth="9" defaultRowHeight="14.25"/>
  <cols>
    <col min="1" max="1" width="23.1333333333333" style="1" customWidth="1"/>
    <col min="2" max="2" width="31.8833333333333" style="1" customWidth="1"/>
    <col min="3" max="4" width="14.5" style="5" customWidth="1"/>
    <col min="5" max="8" width="9" style="1"/>
    <col min="9" max="9" width="37.775" style="1" customWidth="1"/>
    <col min="10" max="16384" width="9" style="1"/>
  </cols>
  <sheetData>
    <row r="1" s="1" customFormat="1" ht="36" customHeight="1" spans="1:4">
      <c r="A1" s="6" t="s">
        <v>172</v>
      </c>
      <c r="C1" s="5"/>
      <c r="D1" s="5"/>
    </row>
    <row r="2" s="1" customFormat="1" ht="57" customHeight="1" spans="1:4">
      <c r="A2" s="7" t="s">
        <v>173</v>
      </c>
      <c r="B2" s="8"/>
      <c r="C2" s="8"/>
      <c r="D2" s="8"/>
    </row>
    <row r="3" s="1" customFormat="1" ht="28" customHeight="1" spans="3:4">
      <c r="C3" s="5"/>
      <c r="D3" s="9" t="s">
        <v>2</v>
      </c>
    </row>
    <row r="4" s="2" customFormat="1" ht="27" customHeight="1" spans="1:4">
      <c r="A4" s="10" t="s">
        <v>174</v>
      </c>
      <c r="B4" s="11"/>
      <c r="C4" s="12" t="s">
        <v>175</v>
      </c>
      <c r="D4" s="12" t="s">
        <v>176</v>
      </c>
    </row>
    <row r="5" s="2" customFormat="1" ht="27" customHeight="1" spans="1:4">
      <c r="A5" s="13" t="s">
        <v>177</v>
      </c>
      <c r="B5" s="13" t="s">
        <v>178</v>
      </c>
      <c r="C5" s="12"/>
      <c r="D5" s="12"/>
    </row>
    <row r="6" s="3" customFormat="1" ht="27" customHeight="1" spans="1:4">
      <c r="A6" s="14" t="s">
        <v>179</v>
      </c>
      <c r="B6" s="15"/>
      <c r="C6" s="16">
        <f>SUBTOTAL(9,C7:C25)</f>
        <v>6850.461396</v>
      </c>
      <c r="D6" s="16">
        <f>SUBTOTAL(9,D7:D25)</f>
        <v>5068.500747</v>
      </c>
    </row>
    <row r="7" s="4" customFormat="1" ht="27" customHeight="1" spans="1:4">
      <c r="A7" s="17" t="s">
        <v>180</v>
      </c>
      <c r="B7" s="18" t="s">
        <v>181</v>
      </c>
      <c r="C7" s="19">
        <f>SUBTOTAL(9,C8:C17)</f>
        <v>3592.803772</v>
      </c>
      <c r="D7" s="19">
        <f>SUBTOTAL(9,D8:D17)</f>
        <v>1894.020047</v>
      </c>
    </row>
    <row r="8" s="4" customFormat="1" ht="27" customHeight="1" spans="1:11">
      <c r="A8" s="17"/>
      <c r="B8" s="20" t="s">
        <v>182</v>
      </c>
      <c r="C8" s="21">
        <v>7.5</v>
      </c>
      <c r="D8" s="21">
        <v>7</v>
      </c>
      <c r="I8" s="23"/>
      <c r="J8" s="23"/>
      <c r="K8" s="23"/>
    </row>
    <row r="9" s="4" customFormat="1" ht="27" customHeight="1" spans="1:11">
      <c r="A9" s="17"/>
      <c r="B9" s="20" t="s">
        <v>183</v>
      </c>
      <c r="C9" s="21"/>
      <c r="D9" s="21"/>
      <c r="I9" s="23"/>
      <c r="J9" s="23"/>
      <c r="K9" s="23"/>
    </row>
    <row r="10" s="4" customFormat="1" ht="27" customHeight="1" spans="1:11">
      <c r="A10" s="17"/>
      <c r="B10" s="20" t="s">
        <v>184</v>
      </c>
      <c r="C10" s="21">
        <v>206</v>
      </c>
      <c r="D10" s="21">
        <v>205.248125</v>
      </c>
      <c r="I10" s="23"/>
      <c r="J10" s="23"/>
      <c r="K10" s="23"/>
    </row>
    <row r="11" s="4" customFormat="1" ht="27" customHeight="1" spans="1:11">
      <c r="A11" s="17"/>
      <c r="B11" s="20" t="s">
        <v>185</v>
      </c>
      <c r="C11" s="21">
        <v>4</v>
      </c>
      <c r="D11" s="21">
        <v>4</v>
      </c>
      <c r="I11" s="23"/>
      <c r="J11" s="23"/>
      <c r="K11" s="23"/>
    </row>
    <row r="12" s="4" customFormat="1" ht="27" customHeight="1" spans="1:11">
      <c r="A12" s="17"/>
      <c r="B12" s="20" t="s">
        <v>186</v>
      </c>
      <c r="C12" s="21">
        <v>2389.203772</v>
      </c>
      <c r="D12" s="21">
        <v>688.319996</v>
      </c>
      <c r="I12" s="23"/>
      <c r="J12" s="23"/>
      <c r="K12" s="23"/>
    </row>
    <row r="13" s="4" customFormat="1" ht="27" customHeight="1" spans="1:11">
      <c r="A13" s="17"/>
      <c r="B13" s="20" t="s">
        <v>187</v>
      </c>
      <c r="C13" s="21">
        <v>882</v>
      </c>
      <c r="D13" s="21">
        <v>821.761926</v>
      </c>
      <c r="I13" s="23"/>
      <c r="J13" s="23"/>
      <c r="K13" s="23"/>
    </row>
    <row r="14" s="4" customFormat="1" ht="27" customHeight="1" spans="1:11">
      <c r="A14" s="17"/>
      <c r="B14" s="20" t="s">
        <v>188</v>
      </c>
      <c r="C14" s="21">
        <v>78</v>
      </c>
      <c r="D14" s="21">
        <v>38.9</v>
      </c>
      <c r="I14" s="23"/>
      <c r="J14" s="23"/>
      <c r="K14" s="23"/>
    </row>
    <row r="15" s="4" customFormat="1" ht="27" customHeight="1" spans="1:11">
      <c r="A15" s="17"/>
      <c r="B15" s="20" t="s">
        <v>189</v>
      </c>
      <c r="C15" s="21">
        <v>24</v>
      </c>
      <c r="D15" s="21">
        <v>24</v>
      </c>
      <c r="I15" s="23"/>
      <c r="J15" s="23"/>
      <c r="K15" s="23"/>
    </row>
    <row r="16" s="4" customFormat="1" ht="27" customHeight="1" spans="1:11">
      <c r="A16" s="17"/>
      <c r="B16" s="20" t="s">
        <v>190</v>
      </c>
      <c r="C16" s="21">
        <v>0</v>
      </c>
      <c r="D16" s="21">
        <v>102.69</v>
      </c>
      <c r="I16" s="23"/>
      <c r="J16" s="23"/>
      <c r="K16" s="23"/>
    </row>
    <row r="17" s="4" customFormat="1" ht="27" customHeight="1" spans="1:11">
      <c r="A17" s="17"/>
      <c r="B17" s="20" t="s">
        <v>191</v>
      </c>
      <c r="C17" s="21">
        <v>2.1</v>
      </c>
      <c r="D17" s="21">
        <v>2.1</v>
      </c>
      <c r="I17" s="23"/>
      <c r="J17" s="23"/>
      <c r="K17" s="23"/>
    </row>
    <row r="18" s="4" customFormat="1" ht="27" customHeight="1" spans="1:11">
      <c r="A18" s="17" t="s">
        <v>192</v>
      </c>
      <c r="B18" s="18" t="s">
        <v>181</v>
      </c>
      <c r="C18" s="19">
        <f>SUBTOTAL(9,C19:C25)</f>
        <v>3257.657624</v>
      </c>
      <c r="D18" s="19">
        <f>SUBTOTAL(9,D19:D25)</f>
        <v>3174.4807</v>
      </c>
      <c r="I18" s="23"/>
      <c r="J18" s="23"/>
      <c r="K18" s="23"/>
    </row>
    <row r="19" s="4" customFormat="1" ht="27" customHeight="1" spans="1:11">
      <c r="A19" s="17"/>
      <c r="B19" s="20" t="s">
        <v>193</v>
      </c>
      <c r="C19" s="21">
        <v>302.4</v>
      </c>
      <c r="D19" s="21">
        <v>288.65</v>
      </c>
      <c r="I19" s="23"/>
      <c r="J19" s="23"/>
      <c r="K19" s="23"/>
    </row>
    <row r="20" s="4" customFormat="1" ht="27" customHeight="1" spans="1:11">
      <c r="A20" s="17"/>
      <c r="B20" s="20" t="s">
        <v>194</v>
      </c>
      <c r="C20" s="21">
        <v>292.318</v>
      </c>
      <c r="D20" s="21">
        <v>259.942</v>
      </c>
      <c r="I20" s="23"/>
      <c r="J20" s="23"/>
      <c r="K20" s="23"/>
    </row>
    <row r="21" s="4" customFormat="1" ht="27" customHeight="1" spans="1:11">
      <c r="A21" s="17"/>
      <c r="B21" s="20" t="s">
        <v>195</v>
      </c>
      <c r="C21" s="21"/>
      <c r="D21" s="21"/>
      <c r="I21" s="23"/>
      <c r="J21" s="23"/>
      <c r="K21" s="23"/>
    </row>
    <row r="22" s="4" customFormat="1" ht="27" customHeight="1" spans="1:11">
      <c r="A22" s="17"/>
      <c r="B22" s="20" t="s">
        <v>196</v>
      </c>
      <c r="C22" s="21">
        <v>112.148</v>
      </c>
      <c r="D22" s="21">
        <v>80.91</v>
      </c>
      <c r="I22" s="23"/>
      <c r="J22" s="23"/>
      <c r="K22" s="23"/>
    </row>
    <row r="23" s="4" customFormat="1" ht="27" customHeight="1" spans="1:4">
      <c r="A23" s="17"/>
      <c r="B23" s="20" t="s">
        <v>197</v>
      </c>
      <c r="C23" s="21">
        <v>0.18</v>
      </c>
      <c r="D23" s="21">
        <v>690.756</v>
      </c>
    </row>
    <row r="24" s="4" customFormat="1" ht="27" customHeight="1" spans="1:4">
      <c r="A24" s="17"/>
      <c r="B24" s="20" t="s">
        <v>198</v>
      </c>
      <c r="C24" s="21">
        <v>0</v>
      </c>
      <c r="D24" s="21">
        <v>45.6</v>
      </c>
    </row>
    <row r="25" s="4" customFormat="1" ht="27" customHeight="1" spans="1:4">
      <c r="A25" s="17"/>
      <c r="B25" s="20" t="s">
        <v>199</v>
      </c>
      <c r="C25" s="21">
        <v>2550.611624</v>
      </c>
      <c r="D25" s="21">
        <v>1808.6227</v>
      </c>
    </row>
    <row r="26" s="4" customFormat="1" ht="22" customHeight="1" spans="3:4">
      <c r="C26" s="22"/>
      <c r="D26" s="22"/>
    </row>
  </sheetData>
  <mergeCells count="7">
    <mergeCell ref="A2:D2"/>
    <mergeCell ref="A4:B4"/>
    <mergeCell ref="A6:B6"/>
    <mergeCell ref="A7:A17"/>
    <mergeCell ref="A18:A25"/>
    <mergeCell ref="C4:C5"/>
    <mergeCell ref="D4:D5"/>
  </mergeCells>
  <printOptions horizontalCentered="1" verticalCentered="1"/>
  <pageMargins left="0.751388888888889" right="0.751388888888889" top="0.747916666666667" bottom="0.66875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7.市对区税收返还和一般转移支付</vt:lpstr>
      <vt:lpstr>8.一般公专项转移支付</vt:lpstr>
      <vt:lpstr>9.基金专项转移支付</vt:lpstr>
      <vt:lpstr>10.直达资金</vt:lpstr>
      <vt:lpstr>11.政府购买服务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李爽维</dc:creator>
  <cp:lastModifiedBy>李爽维</cp:lastModifiedBy>
  <dcterms:created xsi:type="dcterms:W3CDTF">2025-07-22T07:12:00Z</dcterms:created>
  <dcterms:modified xsi:type="dcterms:W3CDTF">2025-08-07T02:29:27Z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